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TÚ Čimelice - Mir..." sheetId="2" r:id="rId2"/>
    <sheet name="SO 02 - TÚ Mirovice - Bře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TÚ Čimelice - Mir...'!$C$78:$K$95</definedName>
    <definedName name="_xlnm.Print_Area" localSheetId="1">'SO 01 - TÚ Čimelice - Mir...'!$C$66:$J$95</definedName>
    <definedName name="_xlnm.Print_Titles" localSheetId="1">'SO 01 - TÚ Čimelice - Mir...'!$78:$78</definedName>
    <definedName name="_xlnm._FilterDatabase" localSheetId="2" hidden="1">'SO 02 - TÚ Mirovice - Bře...'!$C$78:$K$95</definedName>
    <definedName name="_xlnm.Print_Area" localSheetId="2">'SO 02 - TÚ Mirovice - Bře...'!$C$66:$J$95</definedName>
    <definedName name="_xlnm.Print_Titles" localSheetId="2">'SO 02 - TÚ Mirovice - Bře...'!$78:$78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73"/>
  <c r="E7"/>
  <c r="E69"/>
  <c i="2" r="J37"/>
  <c r="J36"/>
  <c i="1" r="AY55"/>
  <c i="2" r="J35"/>
  <c i="1" r="AX55"/>
  <c i="2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52"/>
  <c r="E7"/>
  <c r="E69"/>
  <c i="1" r="L50"/>
  <c r="AM50"/>
  <c r="AM49"/>
  <c r="L49"/>
  <c r="AM47"/>
  <c r="L47"/>
  <c r="L45"/>
  <c r="L44"/>
  <c i="2" r="J88"/>
  <c r="F35"/>
  <c i="1" r="BB55"/>
  <c i="2" r="BK94"/>
  <c i="1" r="AS54"/>
  <c i="2" r="J90"/>
  <c i="3" r="BK80"/>
  <c r="J80"/>
  <c r="BK86"/>
  <c i="2" r="J84"/>
  <c r="J92"/>
  <c i="3" r="J86"/>
  <c r="BK94"/>
  <c i="2" r="BK92"/>
  <c r="J86"/>
  <c r="BK86"/>
  <c r="J80"/>
  <c r="BK80"/>
  <c i="3" r="J82"/>
  <c r="BK92"/>
  <c r="J92"/>
  <c r="BK84"/>
  <c i="2" r="BK90"/>
  <c r="BK82"/>
  <c i="3" r="J84"/>
  <c i="2" r="J82"/>
  <c i="3" r="BK88"/>
  <c r="BK90"/>
  <c i="2" r="J94"/>
  <c r="BK88"/>
  <c i="3" r="J90"/>
  <c r="J88"/>
  <c i="2" r="BK84"/>
  <c i="3" r="J94"/>
  <c r="BK82"/>
  <c i="2" l="1" r="P79"/>
  <c i="1" r="AU55"/>
  <c i="2" r="BK79"/>
  <c r="J79"/>
  <c r="J59"/>
  <c r="R79"/>
  <c i="3" r="BK79"/>
  <c r="J79"/>
  <c r="J59"/>
  <c r="P79"/>
  <c i="1" r="AU56"/>
  <c i="3" r="R79"/>
  <c i="2" r="T79"/>
  <c i="3" r="T79"/>
  <c r="J52"/>
  <c r="BE80"/>
  <c r="BE82"/>
  <c r="BE92"/>
  <c r="E48"/>
  <c r="F76"/>
  <c r="J54"/>
  <c r="BE90"/>
  <c r="BE86"/>
  <c r="BE88"/>
  <c r="BE94"/>
  <c r="BE84"/>
  <c i="2" r="J54"/>
  <c r="E48"/>
  <c r="F55"/>
  <c r="J73"/>
  <c r="BE82"/>
  <c r="BE84"/>
  <c r="BE86"/>
  <c r="BE88"/>
  <c r="BE80"/>
  <c r="BE90"/>
  <c r="BE92"/>
  <c r="BE94"/>
  <c r="J34"/>
  <c i="1" r="AW55"/>
  <c i="3" r="F34"/>
  <c i="1" r="BA56"/>
  <c i="3" r="F37"/>
  <c i="1" r="BD56"/>
  <c i="2" r="F36"/>
  <c i="1" r="BC55"/>
  <c i="3" r="F35"/>
  <c i="1" r="BB56"/>
  <c r="BB54"/>
  <c r="W31"/>
  <c i="3" r="F36"/>
  <c i="1" r="BC56"/>
  <c i="2" r="F37"/>
  <c i="1" r="BD55"/>
  <c i="2" r="F34"/>
  <c i="1" r="BA55"/>
  <c i="3" r="J34"/>
  <c i="1" r="AW56"/>
  <c i="2" r="J30"/>
  <c i="1" l="1" r="AG55"/>
  <c i="3" r="J30"/>
  <c i="1" r="AG56"/>
  <c r="AG54"/>
  <c i="2" r="J33"/>
  <c i="1" r="AV55"/>
  <c r="AT55"/>
  <c r="AN55"/>
  <c r="AU54"/>
  <c r="AX54"/>
  <c r="BD54"/>
  <c r="W33"/>
  <c r="BA54"/>
  <c r="W30"/>
  <c i="2" r="F33"/>
  <c i="1" r="AZ55"/>
  <c r="BC54"/>
  <c r="W32"/>
  <c i="3" r="F33"/>
  <c i="1" r="AZ56"/>
  <c i="3" r="J33"/>
  <c i="1" r="AV56"/>
  <c r="AT56"/>
  <c r="AN56"/>
  <c i="3" l="1" r="J39"/>
  <c i="2" r="J39"/>
  <c i="1" r="AZ54"/>
  <c r="W29"/>
  <c r="AK26"/>
  <c r="AY54"/>
  <c r="AW54"/>
  <c r="AK30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<sst xmlns="http://schemas.openxmlformats.org/spreadsheetml/2006/main">
  <si>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</si>
  <si>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</si>
  <si>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</si>
  <si>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</si>
  <si>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</si>
  <si>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{00274f27-993f-4115-8a3d-29175c909267}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</si>
  <si>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</si>
  <si>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</si>
  <si>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</si>
  <si>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</si>
  <si>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</si>
  <si>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</si>
  <si>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</si>
  <si>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</si>
  <si>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65423082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</si>
  <si>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</si>
  <si>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</si>
  <si>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Odstranění porostů na trati Protivín - odb. Přední Poříčí</t>
  </si>
  <si>
    <t>KSO:</t>
  </si>
  <si>
    <t>824 1</t>
  </si>
  <si>
    <t>CC-CZ:</t>
  </si>
  <si>
    <t>212</t>
  </si>
  <si>
    <t>Místo:</t>
  </si>
  <si>
    <t>trať 200 dle JŘ, TÚ Čimelice - Březnice</t>
  </si>
  <si>
    <t>Datum:</t>
  </si>
  <si>
    <t>20. 10. 2023</t>
  </si>
  <si>
    <t>CZ-CPV:</t>
  </si>
  <si>
    <t>50225000-8</t>
  </si>
  <si>
    <t>CZ-CPA:</t>
  </si>
  <si>
    <t>42.12.10</t>
  </si>
  <si>
    <t>Zadavatel:</t>
  </si>
  <si>
    <t>IČ:</t>
  </si>
  <si>
    <t>70994234</t>
  </si>
  <si>
    <t>Správa železnic, státní organizace, OŘ Plzeň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</si>
  <si>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</si>
  <si>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</si>
  <si>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</si>
  <si>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</si>
  <si>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</si>
  <si>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</si>
  <si>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</si>
  <si>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</si>
  <si>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</si>
  <si>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</si>
  <si>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</si>
  <si>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</si>
  <si>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</si>
  <si>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</si>
  <si>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</si>
  <si>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</si>
  <si>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</si>
  <si>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</si>
  <si>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</si>
  <si>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</si>
  <si>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</si>
  <si>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</si>
  <si>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</si>
  <si>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</si>
  <si>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</si>
  <si>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</si>
  <si>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</si>
  <si>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</si>
  <si>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</si>
  <si>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</si>
  <si>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</si>
  <si>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</si>
  <si>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</si>
  <si>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</si>
  <si>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</si>
  <si>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</si>
  <si>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</si>
  <si>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</si>
  <si>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</si>
  <si>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</si>
  <si>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</si>
  <si>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</si>
  <si>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</si>
  <si>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</si>
  <si>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</si>
  <si>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</si>
  <si>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</si>
  <si>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</si>
  <si>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</si>
  <si>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</si>
  <si>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</si>
  <si>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</si>
  <si>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TÚ Čimelice - Mirovice, km 39,000 - 39,700</t>
  </si>
  <si>
    <t>STA</t>
  </si>
  <si>
    <t>1</t>
  </si>
  <si>
    <t>{52b8d482-d3ca-49f2-ad66-b8d14e99393e}</t>
  </si>
  <si>
    <t>2</t>
  </si>
  <si>
    <t>SO 02</t>
  </si>
  <si>
    <t>TÚ Mirovice - Březnice, km 50,800 - 51,600</t>
  </si>
  <si>
    <t>{7e394330-d57a-424f-b79b-6bb8a3269762}</t>
  </si>
  <si>
    <t>KRYCÍ LIST SOUPISU PRACÍ</t>
  </si>
  <si>
    <t>Objekt:</t>
  </si>
  <si>
    <t>SO 01 - TÚ Čimelice - Mirovice, km 39,000 - 39,700</t>
  </si>
  <si>
    <t>trať 200 dle JŘ, TÚ Čimelice - Mirovice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</si>
  <si>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</si>
  <si>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</si>
  <si>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</si>
  <si>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</si>
  <si>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</si>
  <si>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</si>
  <si>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</si>
  <si>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</si>
  <si>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</si>
  <si>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</si>
  <si>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</si>
  <si>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</si>
  <si>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</si>
  <si>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</si>
  <si>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</si>
  <si>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</si>
  <si>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</si>
  <si>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</si>
  <si>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5904020110</t>
  </si>
  <si>
    <t>Vyřezání křovin porost hustý 6 a více kusů stonků na m2 plochy sklon terénu do 1:2</t>
  </si>
  <si>
    <t>m2</t>
  </si>
  <si>
    <t>4</t>
  </si>
  <si>
    <t>ROZPOCET</t>
  </si>
  <si>
    <t>-34336278</t>
  </si>
  <si>
    <t>PP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</si>
  <si>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</si>
  <si>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</si>
  <si>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</si>
  <si>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572925600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</si>
  <si>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</si>
  <si>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</t>
  </si>
  <si>
    <t>5904035010</t>
  </si>
  <si>
    <t>Kácení stromů se sklonem terénu do 1:2 obvodem kmene od 31 do 63 cm</t>
  </si>
  <si>
    <t>kus</t>
  </si>
  <si>
    <t>-608727758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</si>
  <si>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</si>
  <si>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</si>
  <si>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</t>
  </si>
  <si>
    <t>524310079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</si>
  <si>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</si>
  <si>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</t>
  </si>
  <si>
    <t>5904035030</t>
  </si>
  <si>
    <t>Kácení stromů se sklonem terénu do 1:2 obvodem kmene přes 80 do 157 cm</t>
  </si>
  <si>
    <t>-2118722560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</si>
  <si>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</si>
  <si>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</t>
  </si>
  <si>
    <t>5904035110</t>
  </si>
  <si>
    <t>Kácení stromů se sklonem terénu přes 1:2 obvodem kmene od 31 do 63 cm</t>
  </si>
  <si>
    <t>1058923198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</si>
  <si>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</si>
  <si>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7</t>
  </si>
  <si>
    <t>5904035120</t>
  </si>
  <si>
    <t>Kácení stromů se sklonem terénu přes 1:2 obvodem kmene přes 63 do 80 cm</t>
  </si>
  <si>
    <t>155810854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</si>
  <si>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</si>
  <si>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8</t>
  </si>
  <si>
    <t>5904035130</t>
  </si>
  <si>
    <t>Kácení stromů se sklonem terénu přes 1:2 obvodem kmene přes 80 do 157 cm</t>
  </si>
  <si>
    <t>1428763481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</si>
  <si>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</si>
  <si>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SO 02 - TÚ Mirovice - Březnice, km 50,800 - 51,600</t>
  </si>
  <si>
    <t>1152141057</t>
  </si>
  <si>
    <t>1558925876</t>
  </si>
  <si>
    <t>444203753</t>
  </si>
  <si>
    <t>868064691</t>
  </si>
  <si>
    <t>-947641808</t>
  </si>
  <si>
    <t>-1526951539</t>
  </si>
  <si>
    <t>-201278033</t>
  </si>
  <si>
    <t>2061077205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</si>
</sst>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19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20</v>
      </c>
      <c r="AL7" s="16"/>
      <c r="AM7" s="16"/>
      <c r="AN7" s="21" t="s">
        <v>21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22</v>
      </c>
      <c r="E8" s="16"/>
      <c r="F8" s="16"/>
      <c r="G8" s="16"/>
      <c r="H8" s="16"/>
      <c r="I8" s="16"/>
      <c r="J8" s="16"/>
      <c r="K8" s="21" t="s">
        <v>23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24</v>
      </c>
      <c r="AL8" s="16"/>
      <c r="AM8" s="16"/>
      <c r="AN8" s="27" t="s">
        <v>25</v>
      </c>
      <c r="AO8" s="16"/>
      <c r="AP8" s="16"/>
      <c r="AQ8" s="16"/>
      <c r="AR8" s="14"/>
      <c r="BE8" s="25"/>
      <c r="BS8" s="11" t="s">
        <v>6</v>
      </c>
    </row>
    <row r="9" s="1" customFormat="1" ht="29.28" customHeight="1">
      <c r="B9" s="15"/>
      <c r="C9" s="16"/>
      <c r="D9" s="20" t="s">
        <v>26</v>
      </c>
      <c r="E9" s="16"/>
      <c r="F9" s="16"/>
      <c r="G9" s="16"/>
      <c r="H9" s="16"/>
      <c r="I9" s="16"/>
      <c r="J9" s="16"/>
      <c r="K9" s="28" t="s">
        <v>27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20" t="s">
        <v>28</v>
      </c>
      <c r="AL9" s="16"/>
      <c r="AM9" s="16"/>
      <c r="AN9" s="28" t="s">
        <v>29</v>
      </c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30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31</v>
      </c>
      <c r="AL10" s="16"/>
      <c r="AM10" s="16"/>
      <c r="AN10" s="21" t="s">
        <v>32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33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34</v>
      </c>
      <c r="AL11" s="16"/>
      <c r="AM11" s="16"/>
      <c r="AN11" s="21" t="s">
        <v>35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36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31</v>
      </c>
      <c r="AL13" s="16"/>
      <c r="AM13" s="16"/>
      <c r="AN13" s="29" t="s">
        <v>37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9" t="s">
        <v>37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6" t="s">
        <v>34</v>
      </c>
      <c r="AL14" s="16"/>
      <c r="AM14" s="16"/>
      <c r="AN14" s="29" t="s">
        <v>37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38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31</v>
      </c>
      <c r="AL16" s="16"/>
      <c r="AM16" s="16"/>
      <c r="AN16" s="21" t="s">
        <v>39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40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34</v>
      </c>
      <c r="AL17" s="16"/>
      <c r="AM17" s="16"/>
      <c r="AN17" s="21" t="s">
        <v>39</v>
      </c>
      <c r="AO17" s="16"/>
      <c r="AP17" s="16"/>
      <c r="AQ17" s="16"/>
      <c r="AR17" s="14"/>
      <c r="BE17" s="25"/>
      <c r="BS17" s="11" t="s">
        <v>41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42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31</v>
      </c>
      <c r="AL19" s="16"/>
      <c r="AM19" s="16"/>
      <c r="AN19" s="21" t="s">
        <v>39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43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34</v>
      </c>
      <c r="AL20" s="16"/>
      <c r="AM20" s="16"/>
      <c r="AN20" s="21" t="s">
        <v>39</v>
      </c>
      <c r="AO20" s="16"/>
      <c r="AP20" s="16"/>
      <c r="AQ20" s="16"/>
      <c r="AR20" s="14"/>
      <c r="BE20" s="25"/>
      <c r="BS20" s="11" t="s">
        <v>41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44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59.25" customHeight="1">
      <c r="B23" s="15"/>
      <c r="C23" s="16"/>
      <c r="D23" s="16"/>
      <c r="E23" s="31" t="s">
        <v>45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6"/>
      <c r="AQ25" s="16"/>
      <c r="AR25" s="14"/>
      <c r="BE25" s="25"/>
    </row>
    <row r="26" s="2" customFormat="1" ht="25.92" customHeight="1">
      <c r="A26" s="33"/>
      <c r="B26" s="34"/>
      <c r="C26" s="35"/>
      <c r="D26" s="36" t="s">
        <v>46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5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5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49</v>
      </c>
      <c r="AL28" s="40"/>
      <c r="AM28" s="40"/>
      <c r="AN28" s="40"/>
      <c r="AO28" s="40"/>
      <c r="AP28" s="35"/>
      <c r="AQ28" s="35"/>
      <c r="AR28" s="39"/>
      <c r="BE28" s="25"/>
    </row>
    <row r="29" s="3" customFormat="1" ht="14.4" customHeight="1">
      <c r="A29" s="3"/>
      <c r="B29" s="41"/>
      <c r="C29" s="42"/>
      <c r="D29" s="26" t="s">
        <v>50</v>
      </c>
      <c r="E29" s="42"/>
      <c r="F29" s="26" t="s">
        <v>51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3" customFormat="1" ht="14.4" customHeight="1">
      <c r="A30" s="3"/>
      <c r="B30" s="41"/>
      <c r="C30" s="42"/>
      <c r="D30" s="42"/>
      <c r="E30" s="42"/>
      <c r="F30" s="26" t="s">
        <v>52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3" customFormat="1" ht="14.4" customHeight="1">
      <c r="A31" s="3"/>
      <c r="B31" s="41"/>
      <c r="C31" s="42"/>
      <c r="D31" s="42"/>
      <c r="E31" s="42"/>
      <c r="F31" s="26" t="s">
        <v>53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3" customFormat="1" ht="14.4" customHeight="1">
      <c r="A32" s="3"/>
      <c r="B32" s="41"/>
      <c r="C32" s="42"/>
      <c r="D32" s="42"/>
      <c r="E32" s="42"/>
      <c r="F32" s="26" t="s">
        <v>54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6" t="s">
        <v>55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7"/>
      <c r="D35" s="48" t="s">
        <v>56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57</v>
      </c>
      <c r="U35" s="49"/>
      <c r="V35" s="49"/>
      <c r="W35" s="49"/>
      <c r="X35" s="51" t="s">
        <v>58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9"/>
      <c r="BE37" s="33"/>
    </row>
    <row r="41" s="2" customFormat="1" ht="6.96" customHeight="1">
      <c r="A41" s="33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9"/>
      <c r="BE41" s="33"/>
    </row>
    <row r="42" s="2" customFormat="1" ht="24.96" customHeight="1">
      <c r="A42" s="33"/>
      <c r="B42" s="34"/>
      <c r="C42" s="17" t="s">
        <v>59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8"/>
      <c r="C44" s="26" t="s">
        <v>13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65423082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Odstranění porostů na trati Protivín - odb. Přední Poříčí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26" t="s">
        <v>22</v>
      </c>
      <c r="D47" s="35"/>
      <c r="E47" s="35"/>
      <c r="F47" s="35"/>
      <c r="G47" s="35"/>
      <c r="H47" s="35"/>
      <c r="I47" s="35"/>
      <c r="J47" s="35"/>
      <c r="K47" s="35"/>
      <c r="L47" s="66" t="str">
        <f>IF(K8="","",K8)</f>
        <v>trať 200 dle JŘ, TÚ Čimelice - Březnice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6" t="s">
        <v>24</v>
      </c>
      <c r="AJ47" s="35"/>
      <c r="AK47" s="35"/>
      <c r="AL47" s="35"/>
      <c r="AM47" s="67" t="str">
        <f>IF(AN8= "","",AN8)</f>
        <v>20. 10. 2023</v>
      </c>
      <c r="AN47" s="67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26" t="s">
        <v>30</v>
      </c>
      <c r="D49" s="35"/>
      <c r="E49" s="35"/>
      <c r="F49" s="35"/>
      <c r="G49" s="35"/>
      <c r="H49" s="35"/>
      <c r="I49" s="35"/>
      <c r="J49" s="35"/>
      <c r="K49" s="35"/>
      <c r="L49" s="59" t="str">
        <f>IF(E11= "","",E11)</f>
        <v>Správa železnic, státní organizace, OŘ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6" t="s">
        <v>38</v>
      </c>
      <c r="AJ49" s="35"/>
      <c r="AK49" s="35"/>
      <c r="AL49" s="35"/>
      <c r="AM49" s="68" t="str">
        <f>IF(E17="","",E17)</f>
        <v xml:space="preserve"> </v>
      </c>
      <c r="AN49" s="59"/>
      <c r="AO49" s="59"/>
      <c r="AP49" s="59"/>
      <c r="AQ49" s="35"/>
      <c r="AR49" s="39"/>
      <c r="AS49" s="69" t="s">
        <v>60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3"/>
    </row>
    <row r="50" s="2" customFormat="1" ht="15.15" customHeight="1">
      <c r="A50" s="33"/>
      <c r="B50" s="34"/>
      <c r="C50" s="26" t="s">
        <v>36</v>
      </c>
      <c r="D50" s="35"/>
      <c r="E50" s="35"/>
      <c r="F50" s="35"/>
      <c r="G50" s="35"/>
      <c r="H50" s="35"/>
      <c r="I50" s="35"/>
      <c r="J50" s="35"/>
      <c r="K50" s="35"/>
      <c r="L50" s="59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6" t="s">
        <v>42</v>
      </c>
      <c r="AJ50" s="35"/>
      <c r="AK50" s="35"/>
      <c r="AL50" s="35"/>
      <c r="AM50" s="68" t="str">
        <f>IF(E20="","",E20)</f>
        <v>Libor Brabenec</v>
      </c>
      <c r="AN50" s="59"/>
      <c r="AO50" s="59"/>
      <c r="AP50" s="59"/>
      <c r="AQ50" s="35"/>
      <c r="AR50" s="39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3"/>
    </row>
    <row r="52" s="2" customFormat="1" ht="29.28" customHeight="1">
      <c r="A52" s="33"/>
      <c r="B52" s="34"/>
      <c r="C52" s="81" t="s">
        <v>61</v>
      </c>
      <c r="D52" s="82"/>
      <c r="E52" s="82"/>
      <c r="F52" s="82"/>
      <c r="G52" s="82"/>
      <c r="H52" s="83"/>
      <c r="I52" s="84" t="s">
        <v>62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63</v>
      </c>
      <c r="AH52" s="82"/>
      <c r="AI52" s="82"/>
      <c r="AJ52" s="82"/>
      <c r="AK52" s="82"/>
      <c r="AL52" s="82"/>
      <c r="AM52" s="82"/>
      <c r="AN52" s="84" t="s">
        <v>64</v>
      </c>
      <c r="AO52" s="82"/>
      <c r="AP52" s="82"/>
      <c r="AQ52" s="86" t="s">
        <v>65</v>
      </c>
      <c r="AR52" s="39"/>
      <c r="AS52" s="87" t="s">
        <v>66</v>
      </c>
      <c r="AT52" s="88" t="s">
        <v>67</v>
      </c>
      <c r="AU52" s="88" t="s">
        <v>68</v>
      </c>
      <c r="AV52" s="88" t="s">
        <v>69</v>
      </c>
      <c r="AW52" s="88" t="s">
        <v>70</v>
      </c>
      <c r="AX52" s="88" t="s">
        <v>71</v>
      </c>
      <c r="AY52" s="88" t="s">
        <v>72</v>
      </c>
      <c r="AZ52" s="88" t="s">
        <v>73</v>
      </c>
      <c r="BA52" s="88" t="s">
        <v>74</v>
      </c>
      <c r="BB52" s="88" t="s">
        <v>75</v>
      </c>
      <c r="BC52" s="88" t="s">
        <v>76</v>
      </c>
      <c r="BD52" s="89" t="s">
        <v>77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3"/>
    </row>
    <row r="54" s="6" customFormat="1" ht="32.4" customHeight="1">
      <c r="A54" s="6"/>
      <c r="B54" s="93"/>
      <c r="C54" s="94" t="s">
        <v>78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ROUND(SUM(AG55:AG56),2)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39</v>
      </c>
      <c r="AR54" s="99"/>
      <c r="AS54" s="100">
        <f>ROUND(SUM(AS55:AS56),2)</f>
        <v>0</v>
      </c>
      <c r="AT54" s="101">
        <f>ROUND(SUM(AV54:AW54),2)</f>
        <v>0</v>
      </c>
      <c r="AU54" s="102">
        <f>ROUND(SUM(AU55:AU56),5)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ROUND(SUM(AZ55:AZ56),2)</f>
        <v>0</v>
      </c>
      <c r="BA54" s="101">
        <f>ROUND(SUM(BA55:BA56),2)</f>
        <v>0</v>
      </c>
      <c r="BB54" s="101">
        <f>ROUND(SUM(BB55:BB56),2)</f>
        <v>0</v>
      </c>
      <c r="BC54" s="101">
        <f>ROUND(SUM(BC55:BC56),2)</f>
        <v>0</v>
      </c>
      <c r="BD54" s="103">
        <f>ROUND(SUM(BD55:BD56),2)</f>
        <v>0</v>
      </c>
      <c r="BE54" s="6"/>
      <c r="BS54" s="104" t="s">
        <v>79</v>
      </c>
      <c r="BT54" s="104" t="s">
        <v>80</v>
      </c>
      <c r="BU54" s="105" t="s">
        <v>81</v>
      </c>
      <c r="BV54" s="104" t="s">
        <v>82</v>
      </c>
      <c r="BW54" s="104" t="s">
        <v>5</v>
      </c>
      <c r="BX54" s="104" t="s">
        <v>83</v>
      </c>
      <c r="CL54" s="104" t="s">
        <v>19</v>
      </c>
    </row>
    <row r="55" s="7" customFormat="1" ht="24.75" customHeight="1">
      <c r="A55" s="106" t="s">
        <v>84</v>
      </c>
      <c r="B55" s="107"/>
      <c r="C55" s="108"/>
      <c r="D55" s="109" t="s">
        <v>85</v>
      </c>
      <c r="E55" s="109"/>
      <c r="F55" s="109"/>
      <c r="G55" s="109"/>
      <c r="H55" s="109"/>
      <c r="I55" s="110"/>
      <c r="J55" s="109" t="s">
        <v>86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01 - TÚ Čimelice - Mir...'!J30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87</v>
      </c>
      <c r="AR55" s="113"/>
      <c r="AS55" s="114">
        <v>0</v>
      </c>
      <c r="AT55" s="115">
        <f>ROUND(SUM(AV55:AW55),2)</f>
        <v>0</v>
      </c>
      <c r="AU55" s="116">
        <f>'SO 01 - TÚ Čimelice - Mir...'!P79</f>
        <v>0</v>
      </c>
      <c r="AV55" s="115">
        <f>'SO 01 - TÚ Čimelice - Mir...'!J33</f>
        <v>0</v>
      </c>
      <c r="AW55" s="115">
        <f>'SO 01 - TÚ Čimelice - Mir...'!J34</f>
        <v>0</v>
      </c>
      <c r="AX55" s="115">
        <f>'SO 01 - TÚ Čimelice - Mir...'!J35</f>
        <v>0</v>
      </c>
      <c r="AY55" s="115">
        <f>'SO 01 - TÚ Čimelice - Mir...'!J36</f>
        <v>0</v>
      </c>
      <c r="AZ55" s="115">
        <f>'SO 01 - TÚ Čimelice - Mir...'!F33</f>
        <v>0</v>
      </c>
      <c r="BA55" s="115">
        <f>'SO 01 - TÚ Čimelice - Mir...'!F34</f>
        <v>0</v>
      </c>
      <c r="BB55" s="115">
        <f>'SO 01 - TÚ Čimelice - Mir...'!F35</f>
        <v>0</v>
      </c>
      <c r="BC55" s="115">
        <f>'SO 01 - TÚ Čimelice - Mir...'!F36</f>
        <v>0</v>
      </c>
      <c r="BD55" s="117">
        <f>'SO 01 - TÚ Čimelice - Mir...'!F37</f>
        <v>0</v>
      </c>
      <c r="BE55" s="7"/>
      <c r="BT55" s="118" t="s">
        <v>88</v>
      </c>
      <c r="BV55" s="118" t="s">
        <v>82</v>
      </c>
      <c r="BW55" s="118" t="s">
        <v>89</v>
      </c>
      <c r="BX55" s="118" t="s">
        <v>5</v>
      </c>
      <c r="CL55" s="118" t="s">
        <v>19</v>
      </c>
      <c r="CM55" s="118" t="s">
        <v>90</v>
      </c>
    </row>
    <row r="56" s="7" customFormat="1" ht="24.75" customHeight="1">
      <c r="A56" s="106" t="s">
        <v>84</v>
      </c>
      <c r="B56" s="107"/>
      <c r="C56" s="108"/>
      <c r="D56" s="109" t="s">
        <v>91</v>
      </c>
      <c r="E56" s="109"/>
      <c r="F56" s="109"/>
      <c r="G56" s="109"/>
      <c r="H56" s="109"/>
      <c r="I56" s="110"/>
      <c r="J56" s="109" t="s">
        <v>92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 02 - TÚ Mirovice - Bře...'!J30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87</v>
      </c>
      <c r="AR56" s="113"/>
      <c r="AS56" s="119">
        <v>0</v>
      </c>
      <c r="AT56" s="120">
        <f>ROUND(SUM(AV56:AW56),2)</f>
        <v>0</v>
      </c>
      <c r="AU56" s="121">
        <f>'SO 02 - TÚ Mirovice - Bře...'!P79</f>
        <v>0</v>
      </c>
      <c r="AV56" s="120">
        <f>'SO 02 - TÚ Mirovice - Bře...'!J33</f>
        <v>0</v>
      </c>
      <c r="AW56" s="120">
        <f>'SO 02 - TÚ Mirovice - Bře...'!J34</f>
        <v>0</v>
      </c>
      <c r="AX56" s="120">
        <f>'SO 02 - TÚ Mirovice - Bře...'!J35</f>
        <v>0</v>
      </c>
      <c r="AY56" s="120">
        <f>'SO 02 - TÚ Mirovice - Bře...'!J36</f>
        <v>0</v>
      </c>
      <c r="AZ56" s="120">
        <f>'SO 02 - TÚ Mirovice - Bře...'!F33</f>
        <v>0</v>
      </c>
      <c r="BA56" s="120">
        <f>'SO 02 - TÚ Mirovice - Bře...'!F34</f>
        <v>0</v>
      </c>
      <c r="BB56" s="120">
        <f>'SO 02 - TÚ Mirovice - Bře...'!F35</f>
        <v>0</v>
      </c>
      <c r="BC56" s="120">
        <f>'SO 02 - TÚ Mirovice - Bře...'!F36</f>
        <v>0</v>
      </c>
      <c r="BD56" s="122">
        <f>'SO 02 - TÚ Mirovice - Bře...'!F37</f>
        <v>0</v>
      </c>
      <c r="BE56" s="7"/>
      <c r="BT56" s="118" t="s">
        <v>88</v>
      </c>
      <c r="BV56" s="118" t="s">
        <v>82</v>
      </c>
      <c r="BW56" s="118" t="s">
        <v>93</v>
      </c>
      <c r="BX56" s="118" t="s">
        <v>5</v>
      </c>
      <c r="CL56" s="118" t="s">
        <v>19</v>
      </c>
      <c r="CM56" s="118" t="s">
        <v>90</v>
      </c>
    </row>
    <row r="57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="2" customFormat="1" ht="6.96" customHeight="1">
      <c r="A58" s="33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39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sheet="1" formatColumns="0" formatRows="0" objects="1" scenarios="1" spinCount="100000" saltValue="Qi1dfe7ZnCeJgkqkw1CN6GhzK8GhYpFYvIYbkfTtX4e437zZaaObyyxVzxOXIi5/DAobjIQI01gGQIeRBoGpJA==" hashValue="LxXP0u7nqU7YHk2ua/DRsGloA7yUL/64GcWi4s+pRz0JkrMWXYgSOTIr7lhrWVPKI+nPwBrUH9uB0TgbgZbpQQ==" algorithmName="SHA-512" password="C722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TÚ Čimelice - Mir...'!C2" display="/"/>
    <hyperlink ref="A56" location="'SO 02 - TÚ Mirovice - Bř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4"/>
      <c r="AT3" s="11" t="s">
        <v>90</v>
      </c>
    </row>
    <row r="4" hidden="1" s="1" customFormat="1" ht="24.96" customHeight="1">
      <c r="B4" s="14"/>
      <c r="D4" s="125" t="s">
        <v>94</v>
      </c>
      <c r="L4" s="14"/>
      <c r="M4" s="126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27" t="s">
        <v>16</v>
      </c>
      <c r="L6" s="14"/>
    </row>
    <row r="7" hidden="1" s="1" customFormat="1" ht="16.5" customHeight="1">
      <c r="B7" s="14"/>
      <c r="E7" s="128" t="str">
        <f>'Rekapitulace stavby'!K6</f>
        <v>Odstranění porostů na trati Protivín - odb. Přední Poříčí</v>
      </c>
      <c r="F7" s="127"/>
      <c r="G7" s="127"/>
      <c r="H7" s="127"/>
      <c r="L7" s="14"/>
    </row>
    <row r="8" hidden="1" s="2" customFormat="1" ht="12" customHeight="1">
      <c r="A8" s="33"/>
      <c r="B8" s="39"/>
      <c r="C8" s="33"/>
      <c r="D8" s="127" t="s">
        <v>95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30" t="s">
        <v>96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27" t="s">
        <v>18</v>
      </c>
      <c r="E11" s="33"/>
      <c r="F11" s="131" t="s">
        <v>19</v>
      </c>
      <c r="G11" s="33"/>
      <c r="H11" s="33"/>
      <c r="I11" s="127" t="s">
        <v>20</v>
      </c>
      <c r="J11" s="131" t="s">
        <v>21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27" t="s">
        <v>22</v>
      </c>
      <c r="E12" s="33"/>
      <c r="F12" s="131" t="s">
        <v>97</v>
      </c>
      <c r="G12" s="33"/>
      <c r="H12" s="33"/>
      <c r="I12" s="127" t="s">
        <v>24</v>
      </c>
      <c r="J12" s="132" t="str">
        <f>'Rekapitulace stavby'!AN8</f>
        <v>20. 10. 2023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27" t="s">
        <v>30</v>
      </c>
      <c r="E14" s="33"/>
      <c r="F14" s="33"/>
      <c r="G14" s="33"/>
      <c r="H14" s="33"/>
      <c r="I14" s="127" t="s">
        <v>31</v>
      </c>
      <c r="J14" s="131" t="s">
        <v>32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1" t="s">
        <v>33</v>
      </c>
      <c r="F15" s="33"/>
      <c r="G15" s="33"/>
      <c r="H15" s="33"/>
      <c r="I15" s="127" t="s">
        <v>34</v>
      </c>
      <c r="J15" s="131" t="s">
        <v>35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27" t="s">
        <v>36</v>
      </c>
      <c r="E17" s="33"/>
      <c r="F17" s="33"/>
      <c r="G17" s="33"/>
      <c r="H17" s="33"/>
      <c r="I17" s="127" t="s">
        <v>31</v>
      </c>
      <c r="J17" s="27" t="str">
        <f>'Rekapitulace stavby'!AN13</f>
        <v>Vyplň údaj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27" t="str">
        <f>'Rekapitulace stavby'!E14</f>
        <v>Vyplň údaj</v>
      </c>
      <c r="F18" s="131"/>
      <c r="G18" s="131"/>
      <c r="H18" s="131"/>
      <c r="I18" s="127" t="s">
        <v>34</v>
      </c>
      <c r="J18" s="27" t="str">
        <f>'Rekapitulace stavby'!AN14</f>
        <v>Vyplň údaj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27" t="s">
        <v>38</v>
      </c>
      <c r="E20" s="33"/>
      <c r="F20" s="33"/>
      <c r="G20" s="33"/>
      <c r="H20" s="33"/>
      <c r="I20" s="127" t="s">
        <v>31</v>
      </c>
      <c r="J20" s="131" t="str">
        <f>IF('Rekapitulace stavby'!AN16="","",'Rekapitulace stavby'!AN16)</f>
        <v/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1" t="str">
        <f>IF('Rekapitulace stavby'!E17="","",'Rekapitulace stavby'!E17)</f>
        <v xml:space="preserve"> </v>
      </c>
      <c r="F21" s="33"/>
      <c r="G21" s="33"/>
      <c r="H21" s="33"/>
      <c r="I21" s="127" t="s">
        <v>34</v>
      </c>
      <c r="J21" s="131" t="str">
        <f>IF('Rekapitulace stavby'!AN17="","",'Rekapitulace stavby'!AN17)</f>
        <v/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27" t="s">
        <v>42</v>
      </c>
      <c r="E23" s="33"/>
      <c r="F23" s="33"/>
      <c r="G23" s="33"/>
      <c r="H23" s="33"/>
      <c r="I23" s="127" t="s">
        <v>31</v>
      </c>
      <c r="J23" s="131" t="s">
        <v>39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1" t="s">
        <v>43</v>
      </c>
      <c r="F24" s="33"/>
      <c r="G24" s="33"/>
      <c r="H24" s="33"/>
      <c r="I24" s="127" t="s">
        <v>34</v>
      </c>
      <c r="J24" s="131" t="s">
        <v>39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27" t="s">
        <v>44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59.25" customHeight="1">
      <c r="A27" s="133"/>
      <c r="B27" s="134"/>
      <c r="C27" s="133"/>
      <c r="D27" s="133"/>
      <c r="E27" s="135" t="s">
        <v>45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38" t="s">
        <v>46</v>
      </c>
      <c r="E30" s="33"/>
      <c r="F30" s="33"/>
      <c r="G30" s="33"/>
      <c r="H30" s="33"/>
      <c r="I30" s="33"/>
      <c r="J30" s="139">
        <f>ROUND(J79, 2)</f>
        <v>0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0" t="s">
        <v>48</v>
      </c>
      <c r="G32" s="33"/>
      <c r="H32" s="33"/>
      <c r="I32" s="140" t="s">
        <v>47</v>
      </c>
      <c r="J32" s="140" t="s">
        <v>49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1" t="s">
        <v>50</v>
      </c>
      <c r="E33" s="127" t="s">
        <v>51</v>
      </c>
      <c r="F33" s="142">
        <f>ROUND((SUM(BE79:BE95)),  2)</f>
        <v>0</v>
      </c>
      <c r="G33" s="33"/>
      <c r="H33" s="33"/>
      <c r="I33" s="143">
        <v>0.20999999999999999</v>
      </c>
      <c r="J33" s="142">
        <f>ROUND(((SUM(BE79:BE95))*I33),  2)</f>
        <v>0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27" t="s">
        <v>52</v>
      </c>
      <c r="F34" s="142">
        <f>ROUND((SUM(BF79:BF95)),  2)</f>
        <v>0</v>
      </c>
      <c r="G34" s="33"/>
      <c r="H34" s="33"/>
      <c r="I34" s="143">
        <v>0.14999999999999999</v>
      </c>
      <c r="J34" s="142">
        <f>ROUND(((SUM(BF79:BF95))*I34),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53</v>
      </c>
      <c r="F35" s="142">
        <f>ROUND((SUM(BG79:BG95)),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54</v>
      </c>
      <c r="F36" s="142">
        <f>ROUND((SUM(BH79:BH95)),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55</v>
      </c>
      <c r="F37" s="142">
        <f>ROUND((SUM(BI79:BI95)),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44"/>
      <c r="D39" s="145" t="s">
        <v>56</v>
      </c>
      <c r="E39" s="146"/>
      <c r="F39" s="146"/>
      <c r="G39" s="147" t="s">
        <v>57</v>
      </c>
      <c r="H39" s="148" t="s">
        <v>58</v>
      </c>
      <c r="I39" s="146"/>
      <c r="J39" s="149">
        <f>SUM(J30:J37)</f>
        <v>0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/>
    <row r="42" hidden="1"/>
    <row r="43" hidden="1"/>
    <row r="44" hidden="1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hidden="1" s="2" customFormat="1" ht="24.96" customHeight="1">
      <c r="A45" s="33"/>
      <c r="B45" s="34"/>
      <c r="C45" s="17" t="s">
        <v>98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hidden="1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hidden="1" s="2" customFormat="1" ht="12" customHeight="1">
      <c r="A47" s="33"/>
      <c r="B47" s="34"/>
      <c r="C47" s="26" t="s">
        <v>16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hidden="1" s="2" customFormat="1" ht="16.5" customHeight="1">
      <c r="A48" s="33"/>
      <c r="B48" s="34"/>
      <c r="C48" s="35"/>
      <c r="D48" s="35"/>
      <c r="E48" s="155" t="str">
        <f>E7</f>
        <v>Odstranění porostů na trati Protivín - odb. Přední Poříčí</v>
      </c>
      <c r="F48" s="26"/>
      <c r="G48" s="26"/>
      <c r="H48" s="26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hidden="1" s="2" customFormat="1" ht="12" customHeight="1">
      <c r="A49" s="33"/>
      <c r="B49" s="34"/>
      <c r="C49" s="26" t="s">
        <v>95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hidden="1" s="2" customFormat="1" ht="16.5" customHeight="1">
      <c r="A50" s="33"/>
      <c r="B50" s="34"/>
      <c r="C50" s="35"/>
      <c r="D50" s="35"/>
      <c r="E50" s="64" t="str">
        <f>E9</f>
        <v>SO 01 - TÚ Čimelice - Mirovice, km 39,000 - 39,700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hidden="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hidden="1" s="2" customFormat="1" ht="12" customHeight="1">
      <c r="A52" s="33"/>
      <c r="B52" s="34"/>
      <c r="C52" s="26" t="s">
        <v>22</v>
      </c>
      <c r="D52" s="35"/>
      <c r="E52" s="35"/>
      <c r="F52" s="21" t="str">
        <f>F12</f>
        <v>trať 200 dle JŘ, TÚ Čimelice - Mirovice</v>
      </c>
      <c r="G52" s="35"/>
      <c r="H52" s="35"/>
      <c r="I52" s="26" t="s">
        <v>24</v>
      </c>
      <c r="J52" s="67" t="str">
        <f>IF(J12="","",J12)</f>
        <v>20. 10. 2023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hidden="1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hidden="1" s="2" customFormat="1" ht="15.15" customHeight="1">
      <c r="A54" s="33"/>
      <c r="B54" s="34"/>
      <c r="C54" s="26" t="s">
        <v>30</v>
      </c>
      <c r="D54" s="35"/>
      <c r="E54" s="35"/>
      <c r="F54" s="21" t="str">
        <f>E15</f>
        <v>Správa železnic, státní organizace, OŘ Plzeň</v>
      </c>
      <c r="G54" s="35"/>
      <c r="H54" s="35"/>
      <c r="I54" s="26" t="s">
        <v>38</v>
      </c>
      <c r="J54" s="31" t="str">
        <f>E21</f>
        <v xml:space="preserve"> 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hidden="1" s="2" customFormat="1" ht="15.15" customHeight="1">
      <c r="A55" s="33"/>
      <c r="B55" s="34"/>
      <c r="C55" s="26" t="s">
        <v>36</v>
      </c>
      <c r="D55" s="35"/>
      <c r="E55" s="35"/>
      <c r="F55" s="21" t="str">
        <f>IF(E18="","",E18)</f>
        <v>Vyplň údaj</v>
      </c>
      <c r="G55" s="35"/>
      <c r="H55" s="35"/>
      <c r="I55" s="26" t="s">
        <v>42</v>
      </c>
      <c r="J55" s="31" t="str">
        <f>E24</f>
        <v>Libor Brabenec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hidden="1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hidden="1" s="2" customFormat="1" ht="29.28" customHeight="1">
      <c r="A57" s="33"/>
      <c r="B57" s="34"/>
      <c r="C57" s="156" t="s">
        <v>99</v>
      </c>
      <c r="D57" s="157"/>
      <c r="E57" s="157"/>
      <c r="F57" s="157"/>
      <c r="G57" s="157"/>
      <c r="H57" s="157"/>
      <c r="I57" s="157"/>
      <c r="J57" s="158" t="s">
        <v>100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hidden="1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hidden="1" s="2" customFormat="1" ht="22.8" customHeight="1">
      <c r="A59" s="33"/>
      <c r="B59" s="34"/>
      <c r="C59" s="159" t="s">
        <v>78</v>
      </c>
      <c r="D59" s="35"/>
      <c r="E59" s="35"/>
      <c r="F59" s="35"/>
      <c r="G59" s="35"/>
      <c r="H59" s="35"/>
      <c r="I59" s="35"/>
      <c r="J59" s="97">
        <f>J79</f>
        <v>0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1" t="s">
        <v>101</v>
      </c>
    </row>
    <row r="60" hidden="1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hidden="1" s="2" customFormat="1" ht="6.96" customHeight="1">
      <c r="A61" s="33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/>
    <row r="63" hidden="1"/>
    <row r="64" hidden="1"/>
    <row r="65" s="2" customFormat="1" ht="6.96" customHeight="1">
      <c r="A65" s="33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17" t="s">
        <v>102</v>
      </c>
      <c r="D66" s="35"/>
      <c r="E66" s="35"/>
      <c r="F66" s="35"/>
      <c r="G66" s="35"/>
      <c r="H66" s="35"/>
      <c r="I66" s="35"/>
      <c r="J66" s="35"/>
      <c r="K66" s="35"/>
      <c r="L66" s="12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26" t="s">
        <v>16</v>
      </c>
      <c r="D68" s="35"/>
      <c r="E68" s="35"/>
      <c r="F68" s="35"/>
      <c r="G68" s="35"/>
      <c r="H68" s="35"/>
      <c r="I68" s="35"/>
      <c r="J68" s="35"/>
      <c r="K68" s="35"/>
      <c r="L68" s="12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5" t="str">
        <f>E7</f>
        <v>Odstranění porostů na trati Protivín - odb. Přední Poříčí</v>
      </c>
      <c r="F69" s="26"/>
      <c r="G69" s="26"/>
      <c r="H69" s="26"/>
      <c r="I69" s="35"/>
      <c r="J69" s="35"/>
      <c r="K69" s="35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26" t="s">
        <v>95</v>
      </c>
      <c r="D70" s="35"/>
      <c r="E70" s="35"/>
      <c r="F70" s="35"/>
      <c r="G70" s="35"/>
      <c r="H70" s="35"/>
      <c r="I70" s="35"/>
      <c r="J70" s="35"/>
      <c r="K70" s="35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4" t="str">
        <f>E9</f>
        <v>SO 01 - TÚ Čimelice - Mirovice, km 39,000 - 39,700</v>
      </c>
      <c r="F71" s="35"/>
      <c r="G71" s="35"/>
      <c r="H71" s="35"/>
      <c r="I71" s="35"/>
      <c r="J71" s="35"/>
      <c r="K71" s="35"/>
      <c r="L71" s="12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26" t="s">
        <v>22</v>
      </c>
      <c r="D73" s="35"/>
      <c r="E73" s="35"/>
      <c r="F73" s="21" t="str">
        <f>F12</f>
        <v>trať 200 dle JŘ, TÚ Čimelice - Mirovice</v>
      </c>
      <c r="G73" s="35"/>
      <c r="H73" s="35"/>
      <c r="I73" s="26" t="s">
        <v>24</v>
      </c>
      <c r="J73" s="67" t="str">
        <f>IF(J12="","",J12)</f>
        <v>20. 10. 2023</v>
      </c>
      <c r="K73" s="35"/>
      <c r="L73" s="12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26" t="s">
        <v>30</v>
      </c>
      <c r="D75" s="35"/>
      <c r="E75" s="35"/>
      <c r="F75" s="21" t="str">
        <f>E15</f>
        <v>Správa železnic, státní organizace, OŘ Plzeň</v>
      </c>
      <c r="G75" s="35"/>
      <c r="H75" s="35"/>
      <c r="I75" s="26" t="s">
        <v>38</v>
      </c>
      <c r="J75" s="31" t="str">
        <f>E21</f>
        <v xml:space="preserve"> </v>
      </c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26" t="s">
        <v>36</v>
      </c>
      <c r="D76" s="35"/>
      <c r="E76" s="35"/>
      <c r="F76" s="21" t="str">
        <f>IF(E18="","",E18)</f>
        <v>Vyplň údaj</v>
      </c>
      <c r="G76" s="35"/>
      <c r="H76" s="35"/>
      <c r="I76" s="26" t="s">
        <v>42</v>
      </c>
      <c r="J76" s="31" t="str">
        <f>E24</f>
        <v>Libor Brabenec</v>
      </c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9" customFormat="1" ht="29.28" customHeight="1">
      <c r="A78" s="160"/>
      <c r="B78" s="161"/>
      <c r="C78" s="162" t="s">
        <v>103</v>
      </c>
      <c r="D78" s="163" t="s">
        <v>65</v>
      </c>
      <c r="E78" s="163" t="s">
        <v>61</v>
      </c>
      <c r="F78" s="163" t="s">
        <v>62</v>
      </c>
      <c r="G78" s="163" t="s">
        <v>104</v>
      </c>
      <c r="H78" s="163" t="s">
        <v>105</v>
      </c>
      <c r="I78" s="163" t="s">
        <v>106</v>
      </c>
      <c r="J78" s="164" t="s">
        <v>100</v>
      </c>
      <c r="K78" s="165" t="s">
        <v>107</v>
      </c>
      <c r="L78" s="166"/>
      <c r="M78" s="87" t="s">
        <v>39</v>
      </c>
      <c r="N78" s="88" t="s">
        <v>50</v>
      </c>
      <c r="O78" s="88" t="s">
        <v>108</v>
      </c>
      <c r="P78" s="88" t="s">
        <v>109</v>
      </c>
      <c r="Q78" s="88" t="s">
        <v>110</v>
      </c>
      <c r="R78" s="88" t="s">
        <v>111</v>
      </c>
      <c r="S78" s="88" t="s">
        <v>112</v>
      </c>
      <c r="T78" s="89" t="s">
        <v>113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3"/>
      <c r="B79" s="34"/>
      <c r="C79" s="94" t="s">
        <v>114</v>
      </c>
      <c r="D79" s="35"/>
      <c r="E79" s="35"/>
      <c r="F79" s="35"/>
      <c r="G79" s="35"/>
      <c r="H79" s="35"/>
      <c r="I79" s="35"/>
      <c r="J79" s="167">
        <f>BK79</f>
        <v>0</v>
      </c>
      <c r="K79" s="35"/>
      <c r="L79" s="39"/>
      <c r="M79" s="90"/>
      <c r="N79" s="168"/>
      <c r="O79" s="91"/>
      <c r="P79" s="169">
        <f>SUM(P80:P95)</f>
        <v>0</v>
      </c>
      <c r="Q79" s="91"/>
      <c r="R79" s="169">
        <f>SUM(R80:R95)</f>
        <v>0</v>
      </c>
      <c r="S79" s="91"/>
      <c r="T79" s="170">
        <f>SUM(T80:T95)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1" t="s">
        <v>79</v>
      </c>
      <c r="AU79" s="11" t="s">
        <v>101</v>
      </c>
      <c r="BK79" s="171">
        <f>SUM(BK80:BK95)</f>
        <v>0</v>
      </c>
    </row>
    <row r="80" s="2" customFormat="1" ht="16.5" customHeight="1">
      <c r="A80" s="33"/>
      <c r="B80" s="34"/>
      <c r="C80" s="172" t="s">
        <v>88</v>
      </c>
      <c r="D80" s="172" t="s">
        <v>115</v>
      </c>
      <c r="E80" s="173" t="s">
        <v>116</v>
      </c>
      <c r="F80" s="174" t="s">
        <v>117</v>
      </c>
      <c r="G80" s="175" t="s">
        <v>118</v>
      </c>
      <c r="H80" s="176">
        <v>1900</v>
      </c>
      <c r="I80" s="177"/>
      <c r="J80" s="178">
        <f>ROUND(I80*H80,2)</f>
        <v>0</v>
      </c>
      <c r="K80" s="179"/>
      <c r="L80" s="39"/>
      <c r="M80" s="180" t="s">
        <v>39</v>
      </c>
      <c r="N80" s="181" t="s">
        <v>51</v>
      </c>
      <c r="O80" s="79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84" t="s">
        <v>119</v>
      </c>
      <c r="AT80" s="184" t="s">
        <v>115</v>
      </c>
      <c r="AU80" s="184" t="s">
        <v>80</v>
      </c>
      <c r="AY80" s="11" t="s">
        <v>120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1" t="s">
        <v>88</v>
      </c>
      <c r="BK80" s="185">
        <f>ROUND(I80*H80,2)</f>
        <v>0</v>
      </c>
      <c r="BL80" s="11" t="s">
        <v>119</v>
      </c>
      <c r="BM80" s="184" t="s">
        <v>121</v>
      </c>
    </row>
    <row r="81" s="2" customFormat="1">
      <c r="A81" s="33"/>
      <c r="B81" s="34"/>
      <c r="C81" s="35"/>
      <c r="D81" s="186" t="s">
        <v>122</v>
      </c>
      <c r="E81" s="35"/>
      <c r="F81" s="187" t="s">
        <v>123</v>
      </c>
      <c r="G81" s="35"/>
      <c r="H81" s="35"/>
      <c r="I81" s="188"/>
      <c r="J81" s="35"/>
      <c r="K81" s="35"/>
      <c r="L81" s="39"/>
      <c r="M81" s="189"/>
      <c r="N81" s="190"/>
      <c r="O81" s="79"/>
      <c r="P81" s="79"/>
      <c r="Q81" s="79"/>
      <c r="R81" s="79"/>
      <c r="S81" s="79"/>
      <c r="T81" s="80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1" t="s">
        <v>122</v>
      </c>
      <c r="AU81" s="11" t="s">
        <v>80</v>
      </c>
    </row>
    <row r="82" s="2" customFormat="1" ht="16.5" customHeight="1">
      <c r="A82" s="33"/>
      <c r="B82" s="34"/>
      <c r="C82" s="172" t="s">
        <v>90</v>
      </c>
      <c r="D82" s="172" t="s">
        <v>115</v>
      </c>
      <c r="E82" s="173" t="s">
        <v>124</v>
      </c>
      <c r="F82" s="174" t="s">
        <v>125</v>
      </c>
      <c r="G82" s="175" t="s">
        <v>118</v>
      </c>
      <c r="H82" s="176">
        <v>3700</v>
      </c>
      <c r="I82" s="177"/>
      <c r="J82" s="178">
        <f>ROUND(I82*H82,2)</f>
        <v>0</v>
      </c>
      <c r="K82" s="179"/>
      <c r="L82" s="39"/>
      <c r="M82" s="180" t="s">
        <v>39</v>
      </c>
      <c r="N82" s="181" t="s">
        <v>51</v>
      </c>
      <c r="O82" s="79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4" t="s">
        <v>119</v>
      </c>
      <c r="AT82" s="184" t="s">
        <v>115</v>
      </c>
      <c r="AU82" s="184" t="s">
        <v>80</v>
      </c>
      <c r="AY82" s="11" t="s">
        <v>120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1" t="s">
        <v>88</v>
      </c>
      <c r="BK82" s="185">
        <f>ROUND(I82*H82,2)</f>
        <v>0</v>
      </c>
      <c r="BL82" s="11" t="s">
        <v>119</v>
      </c>
      <c r="BM82" s="184" t="s">
        <v>126</v>
      </c>
    </row>
    <row r="83" s="2" customFormat="1">
      <c r="A83" s="33"/>
      <c r="B83" s="34"/>
      <c r="C83" s="35"/>
      <c r="D83" s="186" t="s">
        <v>122</v>
      </c>
      <c r="E83" s="35"/>
      <c r="F83" s="187" t="s">
        <v>127</v>
      </c>
      <c r="G83" s="35"/>
      <c r="H83" s="35"/>
      <c r="I83" s="188"/>
      <c r="J83" s="35"/>
      <c r="K83" s="35"/>
      <c r="L83" s="39"/>
      <c r="M83" s="189"/>
      <c r="N83" s="190"/>
      <c r="O83" s="79"/>
      <c r="P83" s="79"/>
      <c r="Q83" s="79"/>
      <c r="R83" s="79"/>
      <c r="S83" s="79"/>
      <c r="T83" s="80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1" t="s">
        <v>122</v>
      </c>
      <c r="AU83" s="11" t="s">
        <v>80</v>
      </c>
    </row>
    <row r="84" s="2" customFormat="1" ht="16.5" customHeight="1">
      <c r="A84" s="33"/>
      <c r="B84" s="34"/>
      <c r="C84" s="172" t="s">
        <v>128</v>
      </c>
      <c r="D84" s="172" t="s">
        <v>115</v>
      </c>
      <c r="E84" s="173" t="s">
        <v>129</v>
      </c>
      <c r="F84" s="174" t="s">
        <v>130</v>
      </c>
      <c r="G84" s="175" t="s">
        <v>131</v>
      </c>
      <c r="H84" s="176">
        <v>300</v>
      </c>
      <c r="I84" s="177"/>
      <c r="J84" s="178">
        <f>ROUND(I84*H84,2)</f>
        <v>0</v>
      </c>
      <c r="K84" s="179"/>
      <c r="L84" s="39"/>
      <c r="M84" s="180" t="s">
        <v>39</v>
      </c>
      <c r="N84" s="181" t="s">
        <v>51</v>
      </c>
      <c r="O84" s="79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4" t="s">
        <v>119</v>
      </c>
      <c r="AT84" s="184" t="s">
        <v>115</v>
      </c>
      <c r="AU84" s="184" t="s">
        <v>80</v>
      </c>
      <c r="AY84" s="11" t="s">
        <v>120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1" t="s">
        <v>88</v>
      </c>
      <c r="BK84" s="185">
        <f>ROUND(I84*H84,2)</f>
        <v>0</v>
      </c>
      <c r="BL84" s="11" t="s">
        <v>119</v>
      </c>
      <c r="BM84" s="184" t="s">
        <v>132</v>
      </c>
    </row>
    <row r="85" s="2" customFormat="1">
      <c r="A85" s="33"/>
      <c r="B85" s="34"/>
      <c r="C85" s="35"/>
      <c r="D85" s="186" t="s">
        <v>122</v>
      </c>
      <c r="E85" s="35"/>
      <c r="F85" s="187" t="s">
        <v>133</v>
      </c>
      <c r="G85" s="35"/>
      <c r="H85" s="35"/>
      <c r="I85" s="188"/>
      <c r="J85" s="35"/>
      <c r="K85" s="35"/>
      <c r="L85" s="39"/>
      <c r="M85" s="189"/>
      <c r="N85" s="190"/>
      <c r="O85" s="79"/>
      <c r="P85" s="79"/>
      <c r="Q85" s="79"/>
      <c r="R85" s="79"/>
      <c r="S85" s="79"/>
      <c r="T85" s="80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1" t="s">
        <v>122</v>
      </c>
      <c r="AU85" s="11" t="s">
        <v>80</v>
      </c>
    </row>
    <row r="86" s="2" customFormat="1" ht="16.5" customHeight="1">
      <c r="A86" s="33"/>
      <c r="B86" s="34"/>
      <c r="C86" s="172" t="s">
        <v>119</v>
      </c>
      <c r="D86" s="172" t="s">
        <v>115</v>
      </c>
      <c r="E86" s="173" t="s">
        <v>134</v>
      </c>
      <c r="F86" s="174" t="s">
        <v>135</v>
      </c>
      <c r="G86" s="175" t="s">
        <v>131</v>
      </c>
      <c r="H86" s="176">
        <v>28</v>
      </c>
      <c r="I86" s="177"/>
      <c r="J86" s="178">
        <f>ROUND(I86*H86,2)</f>
        <v>0</v>
      </c>
      <c r="K86" s="179"/>
      <c r="L86" s="39"/>
      <c r="M86" s="180" t="s">
        <v>39</v>
      </c>
      <c r="N86" s="181" t="s">
        <v>51</v>
      </c>
      <c r="O86" s="79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4" t="s">
        <v>119</v>
      </c>
      <c r="AT86" s="184" t="s">
        <v>115</v>
      </c>
      <c r="AU86" s="184" t="s">
        <v>80</v>
      </c>
      <c r="AY86" s="11" t="s">
        <v>120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1" t="s">
        <v>88</v>
      </c>
      <c r="BK86" s="185">
        <f>ROUND(I86*H86,2)</f>
        <v>0</v>
      </c>
      <c r="BL86" s="11" t="s">
        <v>119</v>
      </c>
      <c r="BM86" s="184" t="s">
        <v>136</v>
      </c>
    </row>
    <row r="87" s="2" customFormat="1">
      <c r="A87" s="33"/>
      <c r="B87" s="34"/>
      <c r="C87" s="35"/>
      <c r="D87" s="186" t="s">
        <v>122</v>
      </c>
      <c r="E87" s="35"/>
      <c r="F87" s="187" t="s">
        <v>137</v>
      </c>
      <c r="G87" s="35"/>
      <c r="H87" s="35"/>
      <c r="I87" s="188"/>
      <c r="J87" s="35"/>
      <c r="K87" s="35"/>
      <c r="L87" s="39"/>
      <c r="M87" s="189"/>
      <c r="N87" s="190"/>
      <c r="O87" s="79"/>
      <c r="P87" s="79"/>
      <c r="Q87" s="79"/>
      <c r="R87" s="79"/>
      <c r="S87" s="79"/>
      <c r="T87" s="80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1" t="s">
        <v>122</v>
      </c>
      <c r="AU87" s="11" t="s">
        <v>80</v>
      </c>
    </row>
    <row r="88" s="2" customFormat="1" ht="16.5" customHeight="1">
      <c r="A88" s="33"/>
      <c r="B88" s="34"/>
      <c r="C88" s="172" t="s">
        <v>138</v>
      </c>
      <c r="D88" s="172" t="s">
        <v>115</v>
      </c>
      <c r="E88" s="173" t="s">
        <v>139</v>
      </c>
      <c r="F88" s="174" t="s">
        <v>140</v>
      </c>
      <c r="G88" s="175" t="s">
        <v>131</v>
      </c>
      <c r="H88" s="176">
        <v>10</v>
      </c>
      <c r="I88" s="177"/>
      <c r="J88" s="178">
        <f>ROUND(I88*H88,2)</f>
        <v>0</v>
      </c>
      <c r="K88" s="179"/>
      <c r="L88" s="39"/>
      <c r="M88" s="180" t="s">
        <v>39</v>
      </c>
      <c r="N88" s="181" t="s">
        <v>51</v>
      </c>
      <c r="O88" s="79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4" t="s">
        <v>119</v>
      </c>
      <c r="AT88" s="184" t="s">
        <v>115</v>
      </c>
      <c r="AU88" s="184" t="s">
        <v>80</v>
      </c>
      <c r="AY88" s="11" t="s">
        <v>120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1" t="s">
        <v>88</v>
      </c>
      <c r="BK88" s="185">
        <f>ROUND(I88*H88,2)</f>
        <v>0</v>
      </c>
      <c r="BL88" s="11" t="s">
        <v>119</v>
      </c>
      <c r="BM88" s="184" t="s">
        <v>141</v>
      </c>
    </row>
    <row r="89" s="2" customFormat="1">
      <c r="A89" s="33"/>
      <c r="B89" s="34"/>
      <c r="C89" s="35"/>
      <c r="D89" s="186" t="s">
        <v>122</v>
      </c>
      <c r="E89" s="35"/>
      <c r="F89" s="187" t="s">
        <v>142</v>
      </c>
      <c r="G89" s="35"/>
      <c r="H89" s="35"/>
      <c r="I89" s="188"/>
      <c r="J89" s="35"/>
      <c r="K89" s="35"/>
      <c r="L89" s="39"/>
      <c r="M89" s="189"/>
      <c r="N89" s="190"/>
      <c r="O89" s="79"/>
      <c r="P89" s="79"/>
      <c r="Q89" s="79"/>
      <c r="R89" s="79"/>
      <c r="S89" s="79"/>
      <c r="T89" s="80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1" t="s">
        <v>122</v>
      </c>
      <c r="AU89" s="11" t="s">
        <v>80</v>
      </c>
    </row>
    <row r="90" s="2" customFormat="1" ht="16.5" customHeight="1">
      <c r="A90" s="33"/>
      <c r="B90" s="34"/>
      <c r="C90" s="172" t="s">
        <v>143</v>
      </c>
      <c r="D90" s="172" t="s">
        <v>115</v>
      </c>
      <c r="E90" s="173" t="s">
        <v>144</v>
      </c>
      <c r="F90" s="174" t="s">
        <v>145</v>
      </c>
      <c r="G90" s="175" t="s">
        <v>131</v>
      </c>
      <c r="H90" s="176">
        <v>40</v>
      </c>
      <c r="I90" s="177"/>
      <c r="J90" s="178">
        <f>ROUND(I90*H90,2)</f>
        <v>0</v>
      </c>
      <c r="K90" s="179"/>
      <c r="L90" s="39"/>
      <c r="M90" s="180" t="s">
        <v>39</v>
      </c>
      <c r="N90" s="181" t="s">
        <v>51</v>
      </c>
      <c r="O90" s="79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4" t="s">
        <v>119</v>
      </c>
      <c r="AT90" s="184" t="s">
        <v>115</v>
      </c>
      <c r="AU90" s="184" t="s">
        <v>80</v>
      </c>
      <c r="AY90" s="11" t="s">
        <v>120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1" t="s">
        <v>88</v>
      </c>
      <c r="BK90" s="185">
        <f>ROUND(I90*H90,2)</f>
        <v>0</v>
      </c>
      <c r="BL90" s="11" t="s">
        <v>119</v>
      </c>
      <c r="BM90" s="184" t="s">
        <v>146</v>
      </c>
    </row>
    <row r="91" s="2" customFormat="1">
      <c r="A91" s="33"/>
      <c r="B91" s="34"/>
      <c r="C91" s="35"/>
      <c r="D91" s="186" t="s">
        <v>122</v>
      </c>
      <c r="E91" s="35"/>
      <c r="F91" s="187" t="s">
        <v>147</v>
      </c>
      <c r="G91" s="35"/>
      <c r="H91" s="35"/>
      <c r="I91" s="188"/>
      <c r="J91" s="35"/>
      <c r="K91" s="35"/>
      <c r="L91" s="39"/>
      <c r="M91" s="189"/>
      <c r="N91" s="190"/>
      <c r="O91" s="79"/>
      <c r="P91" s="79"/>
      <c r="Q91" s="79"/>
      <c r="R91" s="79"/>
      <c r="S91" s="79"/>
      <c r="T91" s="80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1" t="s">
        <v>122</v>
      </c>
      <c r="AU91" s="11" t="s">
        <v>80</v>
      </c>
    </row>
    <row r="92" s="2" customFormat="1" ht="16.5" customHeight="1">
      <c r="A92" s="33"/>
      <c r="B92" s="34"/>
      <c r="C92" s="172" t="s">
        <v>148</v>
      </c>
      <c r="D92" s="172" t="s">
        <v>115</v>
      </c>
      <c r="E92" s="173" t="s">
        <v>149</v>
      </c>
      <c r="F92" s="174" t="s">
        <v>150</v>
      </c>
      <c r="G92" s="175" t="s">
        <v>131</v>
      </c>
      <c r="H92" s="176">
        <v>20</v>
      </c>
      <c r="I92" s="177"/>
      <c r="J92" s="178">
        <f>ROUND(I92*H92,2)</f>
        <v>0</v>
      </c>
      <c r="K92" s="179"/>
      <c r="L92" s="39"/>
      <c r="M92" s="180" t="s">
        <v>39</v>
      </c>
      <c r="N92" s="181" t="s">
        <v>51</v>
      </c>
      <c r="O92" s="79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4" t="s">
        <v>119</v>
      </c>
      <c r="AT92" s="184" t="s">
        <v>115</v>
      </c>
      <c r="AU92" s="184" t="s">
        <v>80</v>
      </c>
      <c r="AY92" s="11" t="s">
        <v>120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1" t="s">
        <v>88</v>
      </c>
      <c r="BK92" s="185">
        <f>ROUND(I92*H92,2)</f>
        <v>0</v>
      </c>
      <c r="BL92" s="11" t="s">
        <v>119</v>
      </c>
      <c r="BM92" s="184" t="s">
        <v>151</v>
      </c>
    </row>
    <row r="93" s="2" customFormat="1">
      <c r="A93" s="33"/>
      <c r="B93" s="34"/>
      <c r="C93" s="35"/>
      <c r="D93" s="186" t="s">
        <v>122</v>
      </c>
      <c r="E93" s="35"/>
      <c r="F93" s="187" t="s">
        <v>152</v>
      </c>
      <c r="G93" s="35"/>
      <c r="H93" s="35"/>
      <c r="I93" s="188"/>
      <c r="J93" s="35"/>
      <c r="K93" s="35"/>
      <c r="L93" s="39"/>
      <c r="M93" s="189"/>
      <c r="N93" s="190"/>
      <c r="O93" s="79"/>
      <c r="P93" s="79"/>
      <c r="Q93" s="79"/>
      <c r="R93" s="79"/>
      <c r="S93" s="79"/>
      <c r="T93" s="80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1" t="s">
        <v>122</v>
      </c>
      <c r="AU93" s="11" t="s">
        <v>80</v>
      </c>
    </row>
    <row r="94" s="2" customFormat="1" ht="16.5" customHeight="1">
      <c r="A94" s="33"/>
      <c r="B94" s="34"/>
      <c r="C94" s="172" t="s">
        <v>153</v>
      </c>
      <c r="D94" s="172" t="s">
        <v>115</v>
      </c>
      <c r="E94" s="173" t="s">
        <v>154</v>
      </c>
      <c r="F94" s="174" t="s">
        <v>155</v>
      </c>
      <c r="G94" s="175" t="s">
        <v>131</v>
      </c>
      <c r="H94" s="176">
        <v>5</v>
      </c>
      <c r="I94" s="177"/>
      <c r="J94" s="178">
        <f>ROUND(I94*H94,2)</f>
        <v>0</v>
      </c>
      <c r="K94" s="179"/>
      <c r="L94" s="39"/>
      <c r="M94" s="180" t="s">
        <v>39</v>
      </c>
      <c r="N94" s="181" t="s">
        <v>51</v>
      </c>
      <c r="O94" s="79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4" t="s">
        <v>119</v>
      </c>
      <c r="AT94" s="184" t="s">
        <v>115</v>
      </c>
      <c r="AU94" s="184" t="s">
        <v>80</v>
      </c>
      <c r="AY94" s="11" t="s">
        <v>120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1" t="s">
        <v>88</v>
      </c>
      <c r="BK94" s="185">
        <f>ROUND(I94*H94,2)</f>
        <v>0</v>
      </c>
      <c r="BL94" s="11" t="s">
        <v>119</v>
      </c>
      <c r="BM94" s="184" t="s">
        <v>156</v>
      </c>
    </row>
    <row r="95" s="2" customFormat="1">
      <c r="A95" s="33"/>
      <c r="B95" s="34"/>
      <c r="C95" s="35"/>
      <c r="D95" s="186" t="s">
        <v>122</v>
      </c>
      <c r="E95" s="35"/>
      <c r="F95" s="187" t="s">
        <v>157</v>
      </c>
      <c r="G95" s="35"/>
      <c r="H95" s="35"/>
      <c r="I95" s="188"/>
      <c r="J95" s="35"/>
      <c r="K95" s="35"/>
      <c r="L95" s="39"/>
      <c r="M95" s="191"/>
      <c r="N95" s="192"/>
      <c r="O95" s="193"/>
      <c r="P95" s="193"/>
      <c r="Q95" s="193"/>
      <c r="R95" s="193"/>
      <c r="S95" s="193"/>
      <c r="T95" s="19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1" t="s">
        <v>122</v>
      </c>
      <c r="AU95" s="11" t="s">
        <v>80</v>
      </c>
    </row>
    <row r="96" s="2" customFormat="1" ht="6.96" customHeight="1">
      <c r="A96" s="33"/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39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sheet="1" autoFilter="0" formatColumns="0" formatRows="0" objects="1" scenarios="1" spinCount="100000" saltValue="mNr+40+j8I+V1mNdHjOmsSqVzNB3yDbhiPuYdn5OMacsRKZfKEcxQY5SYMF8hMP1jYpheaJ40XhoCspXNQUEJw==" hashValue="xF2j6c8NFJDOOr8tn9W+Kuq6YJeUSnIij1eVfymI4h5flZMJmSLwXj0b1VewCGa2Gq7bQMWhA6ICIqdolKI2QQ==" algorithmName="SHA-512" password="C722"/>
  <autoFilter ref="C78:K9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93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4"/>
      <c r="AT3" s="11" t="s">
        <v>90</v>
      </c>
    </row>
    <row r="4" hidden="1" s="1" customFormat="1" ht="24.96" customHeight="1">
      <c r="B4" s="14"/>
      <c r="D4" s="125" t="s">
        <v>94</v>
      </c>
      <c r="L4" s="14"/>
      <c r="M4" s="126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27" t="s">
        <v>16</v>
      </c>
      <c r="L6" s="14"/>
    </row>
    <row r="7" hidden="1" s="1" customFormat="1" ht="16.5" customHeight="1">
      <c r="B7" s="14"/>
      <c r="E7" s="128" t="str">
        <f>'Rekapitulace stavby'!K6</f>
        <v>Odstranění porostů na trati Protivín - odb. Přední Poříčí</v>
      </c>
      <c r="F7" s="127"/>
      <c r="G7" s="127"/>
      <c r="H7" s="127"/>
      <c r="L7" s="14"/>
    </row>
    <row r="8" hidden="1" s="2" customFormat="1" ht="12" customHeight="1">
      <c r="A8" s="33"/>
      <c r="B8" s="39"/>
      <c r="C8" s="33"/>
      <c r="D8" s="127" t="s">
        <v>95</v>
      </c>
      <c r="E8" s="33"/>
      <c r="F8" s="33"/>
      <c r="G8" s="33"/>
      <c r="H8" s="33"/>
      <c r="I8" s="33"/>
      <c r="J8" s="33"/>
      <c r="K8" s="33"/>
      <c r="L8" s="12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30" t="s">
        <v>158</v>
      </c>
      <c r="F9" s="33"/>
      <c r="G9" s="33"/>
      <c r="H9" s="33"/>
      <c r="I9" s="33"/>
      <c r="J9" s="33"/>
      <c r="K9" s="33"/>
      <c r="L9" s="12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27" t="s">
        <v>18</v>
      </c>
      <c r="E11" s="33"/>
      <c r="F11" s="131" t="s">
        <v>19</v>
      </c>
      <c r="G11" s="33"/>
      <c r="H11" s="33"/>
      <c r="I11" s="127" t="s">
        <v>20</v>
      </c>
      <c r="J11" s="131" t="s">
        <v>21</v>
      </c>
      <c r="K11" s="33"/>
      <c r="L11" s="12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27" t="s">
        <v>22</v>
      </c>
      <c r="E12" s="33"/>
      <c r="F12" s="131" t="s">
        <v>23</v>
      </c>
      <c r="G12" s="33"/>
      <c r="H12" s="33"/>
      <c r="I12" s="127" t="s">
        <v>24</v>
      </c>
      <c r="J12" s="132" t="str">
        <f>'Rekapitulace stavby'!AN8</f>
        <v>20. 10. 2023</v>
      </c>
      <c r="K12" s="33"/>
      <c r="L12" s="12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27" t="s">
        <v>30</v>
      </c>
      <c r="E14" s="33"/>
      <c r="F14" s="33"/>
      <c r="G14" s="33"/>
      <c r="H14" s="33"/>
      <c r="I14" s="127" t="s">
        <v>31</v>
      </c>
      <c r="J14" s="131" t="s">
        <v>32</v>
      </c>
      <c r="K14" s="33"/>
      <c r="L14" s="12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1" t="s">
        <v>33</v>
      </c>
      <c r="F15" s="33"/>
      <c r="G15" s="33"/>
      <c r="H15" s="33"/>
      <c r="I15" s="127" t="s">
        <v>34</v>
      </c>
      <c r="J15" s="131" t="s">
        <v>35</v>
      </c>
      <c r="K15" s="33"/>
      <c r="L15" s="12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27" t="s">
        <v>36</v>
      </c>
      <c r="E17" s="33"/>
      <c r="F17" s="33"/>
      <c r="G17" s="33"/>
      <c r="H17" s="33"/>
      <c r="I17" s="127" t="s">
        <v>31</v>
      </c>
      <c r="J17" s="27" t="str">
        <f>'Rekapitulace stavby'!AN13</f>
        <v>Vyplň údaj</v>
      </c>
      <c r="K17" s="33"/>
      <c r="L17" s="12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27" t="str">
        <f>'Rekapitulace stavby'!E14</f>
        <v>Vyplň údaj</v>
      </c>
      <c r="F18" s="131"/>
      <c r="G18" s="131"/>
      <c r="H18" s="131"/>
      <c r="I18" s="127" t="s">
        <v>34</v>
      </c>
      <c r="J18" s="27" t="str">
        <f>'Rekapitulace stavby'!AN14</f>
        <v>Vyplň údaj</v>
      </c>
      <c r="K18" s="33"/>
      <c r="L18" s="12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27" t="s">
        <v>38</v>
      </c>
      <c r="E20" s="33"/>
      <c r="F20" s="33"/>
      <c r="G20" s="33"/>
      <c r="H20" s="33"/>
      <c r="I20" s="127" t="s">
        <v>31</v>
      </c>
      <c r="J20" s="131" t="str">
        <f>IF('Rekapitulace stavby'!AN16="","",'Rekapitulace stavby'!AN16)</f>
        <v/>
      </c>
      <c r="K20" s="33"/>
      <c r="L20" s="12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1" t="str">
        <f>IF('Rekapitulace stavby'!E17="","",'Rekapitulace stavby'!E17)</f>
        <v xml:space="preserve"> </v>
      </c>
      <c r="F21" s="33"/>
      <c r="G21" s="33"/>
      <c r="H21" s="33"/>
      <c r="I21" s="127" t="s">
        <v>34</v>
      </c>
      <c r="J21" s="131" t="str">
        <f>IF('Rekapitulace stavby'!AN17="","",'Rekapitulace stavby'!AN17)</f>
        <v/>
      </c>
      <c r="K21" s="33"/>
      <c r="L21" s="12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27" t="s">
        <v>42</v>
      </c>
      <c r="E23" s="33"/>
      <c r="F23" s="33"/>
      <c r="G23" s="33"/>
      <c r="H23" s="33"/>
      <c r="I23" s="127" t="s">
        <v>31</v>
      </c>
      <c r="J23" s="131" t="s">
        <v>39</v>
      </c>
      <c r="K23" s="33"/>
      <c r="L23" s="12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1" t="s">
        <v>43</v>
      </c>
      <c r="F24" s="33"/>
      <c r="G24" s="33"/>
      <c r="H24" s="33"/>
      <c r="I24" s="127" t="s">
        <v>34</v>
      </c>
      <c r="J24" s="131" t="s">
        <v>39</v>
      </c>
      <c r="K24" s="33"/>
      <c r="L24" s="12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27" t="s">
        <v>44</v>
      </c>
      <c r="E26" s="33"/>
      <c r="F26" s="33"/>
      <c r="G26" s="33"/>
      <c r="H26" s="33"/>
      <c r="I26" s="33"/>
      <c r="J26" s="33"/>
      <c r="K26" s="33"/>
      <c r="L26" s="12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59.25" customHeight="1">
      <c r="A27" s="133"/>
      <c r="B27" s="134"/>
      <c r="C27" s="133"/>
      <c r="D27" s="133"/>
      <c r="E27" s="135" t="s">
        <v>45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37"/>
      <c r="E29" s="137"/>
      <c r="F29" s="137"/>
      <c r="G29" s="137"/>
      <c r="H29" s="137"/>
      <c r="I29" s="137"/>
      <c r="J29" s="137"/>
      <c r="K29" s="137"/>
      <c r="L29" s="1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38" t="s">
        <v>46</v>
      </c>
      <c r="E30" s="33"/>
      <c r="F30" s="33"/>
      <c r="G30" s="33"/>
      <c r="H30" s="33"/>
      <c r="I30" s="33"/>
      <c r="J30" s="139">
        <f>ROUND(J79, 2)</f>
        <v>0</v>
      </c>
      <c r="K30" s="33"/>
      <c r="L30" s="12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37"/>
      <c r="E31" s="137"/>
      <c r="F31" s="137"/>
      <c r="G31" s="137"/>
      <c r="H31" s="137"/>
      <c r="I31" s="137"/>
      <c r="J31" s="137"/>
      <c r="K31" s="137"/>
      <c r="L31" s="12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0" t="s">
        <v>48</v>
      </c>
      <c r="G32" s="33"/>
      <c r="H32" s="33"/>
      <c r="I32" s="140" t="s">
        <v>47</v>
      </c>
      <c r="J32" s="140" t="s">
        <v>49</v>
      </c>
      <c r="K32" s="33"/>
      <c r="L32" s="12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1" t="s">
        <v>50</v>
      </c>
      <c r="E33" s="127" t="s">
        <v>51</v>
      </c>
      <c r="F33" s="142">
        <f>ROUND((SUM(BE79:BE95)),  2)</f>
        <v>0</v>
      </c>
      <c r="G33" s="33"/>
      <c r="H33" s="33"/>
      <c r="I33" s="143">
        <v>0.20999999999999999</v>
      </c>
      <c r="J33" s="142">
        <f>ROUND(((SUM(BE79:BE95))*I33),  2)</f>
        <v>0</v>
      </c>
      <c r="K33" s="33"/>
      <c r="L33" s="12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27" t="s">
        <v>52</v>
      </c>
      <c r="F34" s="142">
        <f>ROUND((SUM(BF79:BF95)),  2)</f>
        <v>0</v>
      </c>
      <c r="G34" s="33"/>
      <c r="H34" s="33"/>
      <c r="I34" s="143">
        <v>0.14999999999999999</v>
      </c>
      <c r="J34" s="142">
        <f>ROUND(((SUM(BF79:BF95))*I34),  2)</f>
        <v>0</v>
      </c>
      <c r="K34" s="33"/>
      <c r="L34" s="12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7" t="s">
        <v>53</v>
      </c>
      <c r="F35" s="142">
        <f>ROUND((SUM(BG79:BG95)),  2)</f>
        <v>0</v>
      </c>
      <c r="G35" s="33"/>
      <c r="H35" s="33"/>
      <c r="I35" s="143">
        <v>0.20999999999999999</v>
      </c>
      <c r="J35" s="142">
        <f>0</f>
        <v>0</v>
      </c>
      <c r="K35" s="33"/>
      <c r="L35" s="12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7" t="s">
        <v>54</v>
      </c>
      <c r="F36" s="142">
        <f>ROUND((SUM(BH79:BH95)),  2)</f>
        <v>0</v>
      </c>
      <c r="G36" s="33"/>
      <c r="H36" s="33"/>
      <c r="I36" s="143">
        <v>0.14999999999999999</v>
      </c>
      <c r="J36" s="142">
        <f>0</f>
        <v>0</v>
      </c>
      <c r="K36" s="33"/>
      <c r="L36" s="12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7" t="s">
        <v>55</v>
      </c>
      <c r="F37" s="142">
        <f>ROUND((SUM(BI79:BI95)),  2)</f>
        <v>0</v>
      </c>
      <c r="G37" s="33"/>
      <c r="H37" s="33"/>
      <c r="I37" s="143">
        <v>0</v>
      </c>
      <c r="J37" s="142">
        <f>0</f>
        <v>0</v>
      </c>
      <c r="K37" s="33"/>
      <c r="L37" s="12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44"/>
      <c r="D39" s="145" t="s">
        <v>56</v>
      </c>
      <c r="E39" s="146"/>
      <c r="F39" s="146"/>
      <c r="G39" s="147" t="s">
        <v>57</v>
      </c>
      <c r="H39" s="148" t="s">
        <v>58</v>
      </c>
      <c r="I39" s="146"/>
      <c r="J39" s="149">
        <f>SUM(J30:J37)</f>
        <v>0</v>
      </c>
      <c r="K39" s="150"/>
      <c r="L39" s="12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/>
    <row r="42" hidden="1"/>
    <row r="43" hidden="1"/>
    <row r="44" hidden="1" s="2" customFormat="1" ht="6.96" customHeight="1">
      <c r="A44" s="33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hidden="1" s="2" customFormat="1" ht="24.96" customHeight="1">
      <c r="A45" s="33"/>
      <c r="B45" s="34"/>
      <c r="C45" s="17" t="s">
        <v>98</v>
      </c>
      <c r="D45" s="35"/>
      <c r="E45" s="35"/>
      <c r="F45" s="35"/>
      <c r="G45" s="35"/>
      <c r="H45" s="35"/>
      <c r="I45" s="35"/>
      <c r="J45" s="35"/>
      <c r="K45" s="35"/>
      <c r="L45" s="12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hidden="1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hidden="1" s="2" customFormat="1" ht="12" customHeight="1">
      <c r="A47" s="33"/>
      <c r="B47" s="34"/>
      <c r="C47" s="26" t="s">
        <v>16</v>
      </c>
      <c r="D47" s="35"/>
      <c r="E47" s="35"/>
      <c r="F47" s="35"/>
      <c r="G47" s="35"/>
      <c r="H47" s="35"/>
      <c r="I47" s="35"/>
      <c r="J47" s="35"/>
      <c r="K47" s="35"/>
      <c r="L47" s="12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hidden="1" s="2" customFormat="1" ht="16.5" customHeight="1">
      <c r="A48" s="33"/>
      <c r="B48" s="34"/>
      <c r="C48" s="35"/>
      <c r="D48" s="35"/>
      <c r="E48" s="155" t="str">
        <f>E7</f>
        <v>Odstranění porostů na trati Protivín - odb. Přední Poříčí</v>
      </c>
      <c r="F48" s="26"/>
      <c r="G48" s="26"/>
      <c r="H48" s="26"/>
      <c r="I48" s="35"/>
      <c r="J48" s="35"/>
      <c r="K48" s="35"/>
      <c r="L48" s="12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hidden="1" s="2" customFormat="1" ht="12" customHeight="1">
      <c r="A49" s="33"/>
      <c r="B49" s="34"/>
      <c r="C49" s="26" t="s">
        <v>95</v>
      </c>
      <c r="D49" s="35"/>
      <c r="E49" s="35"/>
      <c r="F49" s="35"/>
      <c r="G49" s="35"/>
      <c r="H49" s="35"/>
      <c r="I49" s="35"/>
      <c r="J49" s="35"/>
      <c r="K49" s="35"/>
      <c r="L49" s="12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hidden="1" s="2" customFormat="1" ht="16.5" customHeight="1">
      <c r="A50" s="33"/>
      <c r="B50" s="34"/>
      <c r="C50" s="35"/>
      <c r="D50" s="35"/>
      <c r="E50" s="64" t="str">
        <f>E9</f>
        <v>SO 02 - TÚ Mirovice - Březnice, km 50,800 - 51,600</v>
      </c>
      <c r="F50" s="35"/>
      <c r="G50" s="35"/>
      <c r="H50" s="35"/>
      <c r="I50" s="35"/>
      <c r="J50" s="35"/>
      <c r="K50" s="35"/>
      <c r="L50" s="12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hidden="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hidden="1" s="2" customFormat="1" ht="12" customHeight="1">
      <c r="A52" s="33"/>
      <c r="B52" s="34"/>
      <c r="C52" s="26" t="s">
        <v>22</v>
      </c>
      <c r="D52" s="35"/>
      <c r="E52" s="35"/>
      <c r="F52" s="21" t="str">
        <f>F12</f>
        <v>trať 200 dle JŘ, TÚ Čimelice - Březnice</v>
      </c>
      <c r="G52" s="35"/>
      <c r="H52" s="35"/>
      <c r="I52" s="26" t="s">
        <v>24</v>
      </c>
      <c r="J52" s="67" t="str">
        <f>IF(J12="","",J12)</f>
        <v>20. 10. 2023</v>
      </c>
      <c r="K52" s="35"/>
      <c r="L52" s="12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hidden="1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hidden="1" s="2" customFormat="1" ht="15.15" customHeight="1">
      <c r="A54" s="33"/>
      <c r="B54" s="34"/>
      <c r="C54" s="26" t="s">
        <v>30</v>
      </c>
      <c r="D54" s="35"/>
      <c r="E54" s="35"/>
      <c r="F54" s="21" t="str">
        <f>E15</f>
        <v>Správa železnic, státní organizace, OŘ Plzeň</v>
      </c>
      <c r="G54" s="35"/>
      <c r="H54" s="35"/>
      <c r="I54" s="26" t="s">
        <v>38</v>
      </c>
      <c r="J54" s="31" t="str">
        <f>E21</f>
        <v xml:space="preserve"> </v>
      </c>
      <c r="K54" s="35"/>
      <c r="L54" s="12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hidden="1" s="2" customFormat="1" ht="15.15" customHeight="1">
      <c r="A55" s="33"/>
      <c r="B55" s="34"/>
      <c r="C55" s="26" t="s">
        <v>36</v>
      </c>
      <c r="D55" s="35"/>
      <c r="E55" s="35"/>
      <c r="F55" s="21" t="str">
        <f>IF(E18="","",E18)</f>
        <v>Vyplň údaj</v>
      </c>
      <c r="G55" s="35"/>
      <c r="H55" s="35"/>
      <c r="I55" s="26" t="s">
        <v>42</v>
      </c>
      <c r="J55" s="31" t="str">
        <f>E24</f>
        <v>Libor Brabenec</v>
      </c>
      <c r="K55" s="35"/>
      <c r="L55" s="12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hidden="1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hidden="1" s="2" customFormat="1" ht="29.28" customHeight="1">
      <c r="A57" s="33"/>
      <c r="B57" s="34"/>
      <c r="C57" s="156" t="s">
        <v>99</v>
      </c>
      <c r="D57" s="157"/>
      <c r="E57" s="157"/>
      <c r="F57" s="157"/>
      <c r="G57" s="157"/>
      <c r="H57" s="157"/>
      <c r="I57" s="157"/>
      <c r="J57" s="158" t="s">
        <v>100</v>
      </c>
      <c r="K57" s="157"/>
      <c r="L57" s="12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hidden="1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hidden="1" s="2" customFormat="1" ht="22.8" customHeight="1">
      <c r="A59" s="33"/>
      <c r="B59" s="34"/>
      <c r="C59" s="159" t="s">
        <v>78</v>
      </c>
      <c r="D59" s="35"/>
      <c r="E59" s="35"/>
      <c r="F59" s="35"/>
      <c r="G59" s="35"/>
      <c r="H59" s="35"/>
      <c r="I59" s="35"/>
      <c r="J59" s="97">
        <f>J79</f>
        <v>0</v>
      </c>
      <c r="K59" s="35"/>
      <c r="L59" s="12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1" t="s">
        <v>101</v>
      </c>
    </row>
    <row r="60" hidden="1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hidden="1" s="2" customFormat="1" ht="6.96" customHeight="1">
      <c r="A61" s="33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/>
    <row r="63" hidden="1"/>
    <row r="64" hidden="1"/>
    <row r="65" s="2" customFormat="1" ht="6.96" customHeight="1">
      <c r="A65" s="33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17" t="s">
        <v>102</v>
      </c>
      <c r="D66" s="35"/>
      <c r="E66" s="35"/>
      <c r="F66" s="35"/>
      <c r="G66" s="35"/>
      <c r="H66" s="35"/>
      <c r="I66" s="35"/>
      <c r="J66" s="35"/>
      <c r="K66" s="35"/>
      <c r="L66" s="12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26" t="s">
        <v>16</v>
      </c>
      <c r="D68" s="35"/>
      <c r="E68" s="35"/>
      <c r="F68" s="35"/>
      <c r="G68" s="35"/>
      <c r="H68" s="35"/>
      <c r="I68" s="35"/>
      <c r="J68" s="35"/>
      <c r="K68" s="35"/>
      <c r="L68" s="12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5" t="str">
        <f>E7</f>
        <v>Odstranění porostů na trati Protivín - odb. Přední Poříčí</v>
      </c>
      <c r="F69" s="26"/>
      <c r="G69" s="26"/>
      <c r="H69" s="26"/>
      <c r="I69" s="35"/>
      <c r="J69" s="35"/>
      <c r="K69" s="35"/>
      <c r="L69" s="12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26" t="s">
        <v>95</v>
      </c>
      <c r="D70" s="35"/>
      <c r="E70" s="35"/>
      <c r="F70" s="35"/>
      <c r="G70" s="35"/>
      <c r="H70" s="35"/>
      <c r="I70" s="35"/>
      <c r="J70" s="35"/>
      <c r="K70" s="35"/>
      <c r="L70" s="12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4" t="str">
        <f>E9</f>
        <v>SO 02 - TÚ Mirovice - Březnice, km 50,800 - 51,600</v>
      </c>
      <c r="F71" s="35"/>
      <c r="G71" s="35"/>
      <c r="H71" s="35"/>
      <c r="I71" s="35"/>
      <c r="J71" s="35"/>
      <c r="K71" s="35"/>
      <c r="L71" s="12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26" t="s">
        <v>22</v>
      </c>
      <c r="D73" s="35"/>
      <c r="E73" s="35"/>
      <c r="F73" s="21" t="str">
        <f>F12</f>
        <v>trať 200 dle JŘ, TÚ Čimelice - Březnice</v>
      </c>
      <c r="G73" s="35"/>
      <c r="H73" s="35"/>
      <c r="I73" s="26" t="s">
        <v>24</v>
      </c>
      <c r="J73" s="67" t="str">
        <f>IF(J12="","",J12)</f>
        <v>20. 10. 2023</v>
      </c>
      <c r="K73" s="35"/>
      <c r="L73" s="12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26" t="s">
        <v>30</v>
      </c>
      <c r="D75" s="35"/>
      <c r="E75" s="35"/>
      <c r="F75" s="21" t="str">
        <f>E15</f>
        <v>Správa železnic, státní organizace, OŘ Plzeň</v>
      </c>
      <c r="G75" s="35"/>
      <c r="H75" s="35"/>
      <c r="I75" s="26" t="s">
        <v>38</v>
      </c>
      <c r="J75" s="31" t="str">
        <f>E21</f>
        <v xml:space="preserve"> </v>
      </c>
      <c r="K75" s="35"/>
      <c r="L75" s="12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26" t="s">
        <v>36</v>
      </c>
      <c r="D76" s="35"/>
      <c r="E76" s="35"/>
      <c r="F76" s="21" t="str">
        <f>IF(E18="","",E18)</f>
        <v>Vyplň údaj</v>
      </c>
      <c r="G76" s="35"/>
      <c r="H76" s="35"/>
      <c r="I76" s="26" t="s">
        <v>42</v>
      </c>
      <c r="J76" s="31" t="str">
        <f>E24</f>
        <v>Libor Brabenec</v>
      </c>
      <c r="K76" s="35"/>
      <c r="L76" s="12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9" customFormat="1" ht="29.28" customHeight="1">
      <c r="A78" s="160"/>
      <c r="B78" s="161"/>
      <c r="C78" s="162" t="s">
        <v>103</v>
      </c>
      <c r="D78" s="163" t="s">
        <v>65</v>
      </c>
      <c r="E78" s="163" t="s">
        <v>61</v>
      </c>
      <c r="F78" s="163" t="s">
        <v>62</v>
      </c>
      <c r="G78" s="163" t="s">
        <v>104</v>
      </c>
      <c r="H78" s="163" t="s">
        <v>105</v>
      </c>
      <c r="I78" s="163" t="s">
        <v>106</v>
      </c>
      <c r="J78" s="164" t="s">
        <v>100</v>
      </c>
      <c r="K78" s="165" t="s">
        <v>107</v>
      </c>
      <c r="L78" s="166"/>
      <c r="M78" s="87" t="s">
        <v>39</v>
      </c>
      <c r="N78" s="88" t="s">
        <v>50</v>
      </c>
      <c r="O78" s="88" t="s">
        <v>108</v>
      </c>
      <c r="P78" s="88" t="s">
        <v>109</v>
      </c>
      <c r="Q78" s="88" t="s">
        <v>110</v>
      </c>
      <c r="R78" s="88" t="s">
        <v>111</v>
      </c>
      <c r="S78" s="88" t="s">
        <v>112</v>
      </c>
      <c r="T78" s="89" t="s">
        <v>113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3"/>
      <c r="B79" s="34"/>
      <c r="C79" s="94" t="s">
        <v>114</v>
      </c>
      <c r="D79" s="35"/>
      <c r="E79" s="35"/>
      <c r="F79" s="35"/>
      <c r="G79" s="35"/>
      <c r="H79" s="35"/>
      <c r="I79" s="35"/>
      <c r="J79" s="167">
        <f>BK79</f>
        <v>0</v>
      </c>
      <c r="K79" s="35"/>
      <c r="L79" s="39"/>
      <c r="M79" s="90"/>
      <c r="N79" s="168"/>
      <c r="O79" s="91"/>
      <c r="P79" s="169">
        <f>SUM(P80:P95)</f>
        <v>0</v>
      </c>
      <c r="Q79" s="91"/>
      <c r="R79" s="169">
        <f>SUM(R80:R95)</f>
        <v>0</v>
      </c>
      <c r="S79" s="91"/>
      <c r="T79" s="170">
        <f>SUM(T80:T95)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1" t="s">
        <v>79</v>
      </c>
      <c r="AU79" s="11" t="s">
        <v>101</v>
      </c>
      <c r="BK79" s="171">
        <f>SUM(BK80:BK95)</f>
        <v>0</v>
      </c>
    </row>
    <row r="80" s="2" customFormat="1" ht="16.5" customHeight="1">
      <c r="A80" s="33"/>
      <c r="B80" s="34"/>
      <c r="C80" s="172" t="s">
        <v>88</v>
      </c>
      <c r="D80" s="172" t="s">
        <v>115</v>
      </c>
      <c r="E80" s="173" t="s">
        <v>116</v>
      </c>
      <c r="F80" s="174" t="s">
        <v>117</v>
      </c>
      <c r="G80" s="175" t="s">
        <v>118</v>
      </c>
      <c r="H80" s="176">
        <v>1100</v>
      </c>
      <c r="I80" s="177"/>
      <c r="J80" s="178">
        <f>ROUND(I80*H80,2)</f>
        <v>0</v>
      </c>
      <c r="K80" s="179"/>
      <c r="L80" s="39"/>
      <c r="M80" s="180" t="s">
        <v>39</v>
      </c>
      <c r="N80" s="181" t="s">
        <v>51</v>
      </c>
      <c r="O80" s="79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84" t="s">
        <v>119</v>
      </c>
      <c r="AT80" s="184" t="s">
        <v>115</v>
      </c>
      <c r="AU80" s="184" t="s">
        <v>80</v>
      </c>
      <c r="AY80" s="11" t="s">
        <v>120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1" t="s">
        <v>88</v>
      </c>
      <c r="BK80" s="185">
        <f>ROUND(I80*H80,2)</f>
        <v>0</v>
      </c>
      <c r="BL80" s="11" t="s">
        <v>119</v>
      </c>
      <c r="BM80" s="184" t="s">
        <v>159</v>
      </c>
    </row>
    <row r="81" s="2" customFormat="1">
      <c r="A81" s="33"/>
      <c r="B81" s="34"/>
      <c r="C81" s="35"/>
      <c r="D81" s="186" t="s">
        <v>122</v>
      </c>
      <c r="E81" s="35"/>
      <c r="F81" s="187" t="s">
        <v>123</v>
      </c>
      <c r="G81" s="35"/>
      <c r="H81" s="35"/>
      <c r="I81" s="188"/>
      <c r="J81" s="35"/>
      <c r="K81" s="35"/>
      <c r="L81" s="39"/>
      <c r="M81" s="189"/>
      <c r="N81" s="190"/>
      <c r="O81" s="79"/>
      <c r="P81" s="79"/>
      <c r="Q81" s="79"/>
      <c r="R81" s="79"/>
      <c r="S81" s="79"/>
      <c r="T81" s="80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1" t="s">
        <v>122</v>
      </c>
      <c r="AU81" s="11" t="s">
        <v>80</v>
      </c>
    </row>
    <row r="82" s="2" customFormat="1" ht="16.5" customHeight="1">
      <c r="A82" s="33"/>
      <c r="B82" s="34"/>
      <c r="C82" s="172" t="s">
        <v>90</v>
      </c>
      <c r="D82" s="172" t="s">
        <v>115</v>
      </c>
      <c r="E82" s="173" t="s">
        <v>124</v>
      </c>
      <c r="F82" s="174" t="s">
        <v>125</v>
      </c>
      <c r="G82" s="175" t="s">
        <v>118</v>
      </c>
      <c r="H82" s="176">
        <v>5800</v>
      </c>
      <c r="I82" s="177"/>
      <c r="J82" s="178">
        <f>ROUND(I82*H82,2)</f>
        <v>0</v>
      </c>
      <c r="K82" s="179"/>
      <c r="L82" s="39"/>
      <c r="M82" s="180" t="s">
        <v>39</v>
      </c>
      <c r="N82" s="181" t="s">
        <v>51</v>
      </c>
      <c r="O82" s="79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4" t="s">
        <v>119</v>
      </c>
      <c r="AT82" s="184" t="s">
        <v>115</v>
      </c>
      <c r="AU82" s="184" t="s">
        <v>80</v>
      </c>
      <c r="AY82" s="11" t="s">
        <v>120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1" t="s">
        <v>88</v>
      </c>
      <c r="BK82" s="185">
        <f>ROUND(I82*H82,2)</f>
        <v>0</v>
      </c>
      <c r="BL82" s="11" t="s">
        <v>119</v>
      </c>
      <c r="BM82" s="184" t="s">
        <v>160</v>
      </c>
    </row>
    <row r="83" s="2" customFormat="1">
      <c r="A83" s="33"/>
      <c r="B83" s="34"/>
      <c r="C83" s="35"/>
      <c r="D83" s="186" t="s">
        <v>122</v>
      </c>
      <c r="E83" s="35"/>
      <c r="F83" s="187" t="s">
        <v>127</v>
      </c>
      <c r="G83" s="35"/>
      <c r="H83" s="35"/>
      <c r="I83" s="188"/>
      <c r="J83" s="35"/>
      <c r="K83" s="35"/>
      <c r="L83" s="39"/>
      <c r="M83" s="189"/>
      <c r="N83" s="190"/>
      <c r="O83" s="79"/>
      <c r="P83" s="79"/>
      <c r="Q83" s="79"/>
      <c r="R83" s="79"/>
      <c r="S83" s="79"/>
      <c r="T83" s="80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1" t="s">
        <v>122</v>
      </c>
      <c r="AU83" s="11" t="s">
        <v>80</v>
      </c>
    </row>
    <row r="84" s="2" customFormat="1" ht="16.5" customHeight="1">
      <c r="A84" s="33"/>
      <c r="B84" s="34"/>
      <c r="C84" s="172" t="s">
        <v>128</v>
      </c>
      <c r="D84" s="172" t="s">
        <v>115</v>
      </c>
      <c r="E84" s="173" t="s">
        <v>129</v>
      </c>
      <c r="F84" s="174" t="s">
        <v>130</v>
      </c>
      <c r="G84" s="175" t="s">
        <v>131</v>
      </c>
      <c r="H84" s="176">
        <v>180</v>
      </c>
      <c r="I84" s="177"/>
      <c r="J84" s="178">
        <f>ROUND(I84*H84,2)</f>
        <v>0</v>
      </c>
      <c r="K84" s="179"/>
      <c r="L84" s="39"/>
      <c r="M84" s="180" t="s">
        <v>39</v>
      </c>
      <c r="N84" s="181" t="s">
        <v>51</v>
      </c>
      <c r="O84" s="79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4" t="s">
        <v>119</v>
      </c>
      <c r="AT84" s="184" t="s">
        <v>115</v>
      </c>
      <c r="AU84" s="184" t="s">
        <v>80</v>
      </c>
      <c r="AY84" s="11" t="s">
        <v>120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1" t="s">
        <v>88</v>
      </c>
      <c r="BK84" s="185">
        <f>ROUND(I84*H84,2)</f>
        <v>0</v>
      </c>
      <c r="BL84" s="11" t="s">
        <v>119</v>
      </c>
      <c r="BM84" s="184" t="s">
        <v>161</v>
      </c>
    </row>
    <row r="85" s="2" customFormat="1">
      <c r="A85" s="33"/>
      <c r="B85" s="34"/>
      <c r="C85" s="35"/>
      <c r="D85" s="186" t="s">
        <v>122</v>
      </c>
      <c r="E85" s="35"/>
      <c r="F85" s="187" t="s">
        <v>133</v>
      </c>
      <c r="G85" s="35"/>
      <c r="H85" s="35"/>
      <c r="I85" s="188"/>
      <c r="J85" s="35"/>
      <c r="K85" s="35"/>
      <c r="L85" s="39"/>
      <c r="M85" s="189"/>
      <c r="N85" s="190"/>
      <c r="O85" s="79"/>
      <c r="P85" s="79"/>
      <c r="Q85" s="79"/>
      <c r="R85" s="79"/>
      <c r="S85" s="79"/>
      <c r="T85" s="80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1" t="s">
        <v>122</v>
      </c>
      <c r="AU85" s="11" t="s">
        <v>80</v>
      </c>
    </row>
    <row r="86" s="2" customFormat="1" ht="16.5" customHeight="1">
      <c r="A86" s="33"/>
      <c r="B86" s="34"/>
      <c r="C86" s="172" t="s">
        <v>119</v>
      </c>
      <c r="D86" s="172" t="s">
        <v>115</v>
      </c>
      <c r="E86" s="173" t="s">
        <v>134</v>
      </c>
      <c r="F86" s="174" t="s">
        <v>135</v>
      </c>
      <c r="G86" s="175" t="s">
        <v>131</v>
      </c>
      <c r="H86" s="176">
        <v>30</v>
      </c>
      <c r="I86" s="177"/>
      <c r="J86" s="178">
        <f>ROUND(I86*H86,2)</f>
        <v>0</v>
      </c>
      <c r="K86" s="179"/>
      <c r="L86" s="39"/>
      <c r="M86" s="180" t="s">
        <v>39</v>
      </c>
      <c r="N86" s="181" t="s">
        <v>51</v>
      </c>
      <c r="O86" s="79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4" t="s">
        <v>119</v>
      </c>
      <c r="AT86" s="184" t="s">
        <v>115</v>
      </c>
      <c r="AU86" s="184" t="s">
        <v>80</v>
      </c>
      <c r="AY86" s="11" t="s">
        <v>120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1" t="s">
        <v>88</v>
      </c>
      <c r="BK86" s="185">
        <f>ROUND(I86*H86,2)</f>
        <v>0</v>
      </c>
      <c r="BL86" s="11" t="s">
        <v>119</v>
      </c>
      <c r="BM86" s="184" t="s">
        <v>162</v>
      </c>
    </row>
    <row r="87" s="2" customFormat="1">
      <c r="A87" s="33"/>
      <c r="B87" s="34"/>
      <c r="C87" s="35"/>
      <c r="D87" s="186" t="s">
        <v>122</v>
      </c>
      <c r="E87" s="35"/>
      <c r="F87" s="187" t="s">
        <v>137</v>
      </c>
      <c r="G87" s="35"/>
      <c r="H87" s="35"/>
      <c r="I87" s="188"/>
      <c r="J87" s="35"/>
      <c r="K87" s="35"/>
      <c r="L87" s="39"/>
      <c r="M87" s="189"/>
      <c r="N87" s="190"/>
      <c r="O87" s="79"/>
      <c r="P87" s="79"/>
      <c r="Q87" s="79"/>
      <c r="R87" s="79"/>
      <c r="S87" s="79"/>
      <c r="T87" s="80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1" t="s">
        <v>122</v>
      </c>
      <c r="AU87" s="11" t="s">
        <v>80</v>
      </c>
    </row>
    <row r="88" s="2" customFormat="1" ht="16.5" customHeight="1">
      <c r="A88" s="33"/>
      <c r="B88" s="34"/>
      <c r="C88" s="172" t="s">
        <v>138</v>
      </c>
      <c r="D88" s="172" t="s">
        <v>115</v>
      </c>
      <c r="E88" s="173" t="s">
        <v>139</v>
      </c>
      <c r="F88" s="174" t="s">
        <v>140</v>
      </c>
      <c r="G88" s="175" t="s">
        <v>131</v>
      </c>
      <c r="H88" s="176">
        <v>30</v>
      </c>
      <c r="I88" s="177"/>
      <c r="J88" s="178">
        <f>ROUND(I88*H88,2)</f>
        <v>0</v>
      </c>
      <c r="K88" s="179"/>
      <c r="L88" s="39"/>
      <c r="M88" s="180" t="s">
        <v>39</v>
      </c>
      <c r="N88" s="181" t="s">
        <v>51</v>
      </c>
      <c r="O88" s="79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4" t="s">
        <v>119</v>
      </c>
      <c r="AT88" s="184" t="s">
        <v>115</v>
      </c>
      <c r="AU88" s="184" t="s">
        <v>80</v>
      </c>
      <c r="AY88" s="11" t="s">
        <v>120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1" t="s">
        <v>88</v>
      </c>
      <c r="BK88" s="185">
        <f>ROUND(I88*H88,2)</f>
        <v>0</v>
      </c>
      <c r="BL88" s="11" t="s">
        <v>119</v>
      </c>
      <c r="BM88" s="184" t="s">
        <v>163</v>
      </c>
    </row>
    <row r="89" s="2" customFormat="1">
      <c r="A89" s="33"/>
      <c r="B89" s="34"/>
      <c r="C89" s="35"/>
      <c r="D89" s="186" t="s">
        <v>122</v>
      </c>
      <c r="E89" s="35"/>
      <c r="F89" s="187" t="s">
        <v>142</v>
      </c>
      <c r="G89" s="35"/>
      <c r="H89" s="35"/>
      <c r="I89" s="188"/>
      <c r="J89" s="35"/>
      <c r="K89" s="35"/>
      <c r="L89" s="39"/>
      <c r="M89" s="189"/>
      <c r="N89" s="190"/>
      <c r="O89" s="79"/>
      <c r="P89" s="79"/>
      <c r="Q89" s="79"/>
      <c r="R89" s="79"/>
      <c r="S89" s="79"/>
      <c r="T89" s="80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1" t="s">
        <v>122</v>
      </c>
      <c r="AU89" s="11" t="s">
        <v>80</v>
      </c>
    </row>
    <row r="90" s="2" customFormat="1" ht="16.5" customHeight="1">
      <c r="A90" s="33"/>
      <c r="B90" s="34"/>
      <c r="C90" s="172" t="s">
        <v>143</v>
      </c>
      <c r="D90" s="172" t="s">
        <v>115</v>
      </c>
      <c r="E90" s="173" t="s">
        <v>144</v>
      </c>
      <c r="F90" s="174" t="s">
        <v>145</v>
      </c>
      <c r="G90" s="175" t="s">
        <v>131</v>
      </c>
      <c r="H90" s="176">
        <v>110</v>
      </c>
      <c r="I90" s="177"/>
      <c r="J90" s="178">
        <f>ROUND(I90*H90,2)</f>
        <v>0</v>
      </c>
      <c r="K90" s="179"/>
      <c r="L90" s="39"/>
      <c r="M90" s="180" t="s">
        <v>39</v>
      </c>
      <c r="N90" s="181" t="s">
        <v>51</v>
      </c>
      <c r="O90" s="79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4" t="s">
        <v>119</v>
      </c>
      <c r="AT90" s="184" t="s">
        <v>115</v>
      </c>
      <c r="AU90" s="184" t="s">
        <v>80</v>
      </c>
      <c r="AY90" s="11" t="s">
        <v>120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1" t="s">
        <v>88</v>
      </c>
      <c r="BK90" s="185">
        <f>ROUND(I90*H90,2)</f>
        <v>0</v>
      </c>
      <c r="BL90" s="11" t="s">
        <v>119</v>
      </c>
      <c r="BM90" s="184" t="s">
        <v>164</v>
      </c>
    </row>
    <row r="91" s="2" customFormat="1">
      <c r="A91" s="33"/>
      <c r="B91" s="34"/>
      <c r="C91" s="35"/>
      <c r="D91" s="186" t="s">
        <v>122</v>
      </c>
      <c r="E91" s="35"/>
      <c r="F91" s="187" t="s">
        <v>147</v>
      </c>
      <c r="G91" s="35"/>
      <c r="H91" s="35"/>
      <c r="I91" s="188"/>
      <c r="J91" s="35"/>
      <c r="K91" s="35"/>
      <c r="L91" s="39"/>
      <c r="M91" s="189"/>
      <c r="N91" s="190"/>
      <c r="O91" s="79"/>
      <c r="P91" s="79"/>
      <c r="Q91" s="79"/>
      <c r="R91" s="79"/>
      <c r="S91" s="79"/>
      <c r="T91" s="80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1" t="s">
        <v>122</v>
      </c>
      <c r="AU91" s="11" t="s">
        <v>80</v>
      </c>
    </row>
    <row r="92" s="2" customFormat="1" ht="16.5" customHeight="1">
      <c r="A92" s="33"/>
      <c r="B92" s="34"/>
      <c r="C92" s="172" t="s">
        <v>148</v>
      </c>
      <c r="D92" s="172" t="s">
        <v>115</v>
      </c>
      <c r="E92" s="173" t="s">
        <v>149</v>
      </c>
      <c r="F92" s="174" t="s">
        <v>150</v>
      </c>
      <c r="G92" s="175" t="s">
        <v>131</v>
      </c>
      <c r="H92" s="176">
        <v>40</v>
      </c>
      <c r="I92" s="177"/>
      <c r="J92" s="178">
        <f>ROUND(I92*H92,2)</f>
        <v>0</v>
      </c>
      <c r="K92" s="179"/>
      <c r="L92" s="39"/>
      <c r="M92" s="180" t="s">
        <v>39</v>
      </c>
      <c r="N92" s="181" t="s">
        <v>51</v>
      </c>
      <c r="O92" s="79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4" t="s">
        <v>119</v>
      </c>
      <c r="AT92" s="184" t="s">
        <v>115</v>
      </c>
      <c r="AU92" s="184" t="s">
        <v>80</v>
      </c>
      <c r="AY92" s="11" t="s">
        <v>120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1" t="s">
        <v>88</v>
      </c>
      <c r="BK92" s="185">
        <f>ROUND(I92*H92,2)</f>
        <v>0</v>
      </c>
      <c r="BL92" s="11" t="s">
        <v>119</v>
      </c>
      <c r="BM92" s="184" t="s">
        <v>165</v>
      </c>
    </row>
    <row r="93" s="2" customFormat="1">
      <c r="A93" s="33"/>
      <c r="B93" s="34"/>
      <c r="C93" s="35"/>
      <c r="D93" s="186" t="s">
        <v>122</v>
      </c>
      <c r="E93" s="35"/>
      <c r="F93" s="187" t="s">
        <v>152</v>
      </c>
      <c r="G93" s="35"/>
      <c r="H93" s="35"/>
      <c r="I93" s="188"/>
      <c r="J93" s="35"/>
      <c r="K93" s="35"/>
      <c r="L93" s="39"/>
      <c r="M93" s="189"/>
      <c r="N93" s="190"/>
      <c r="O93" s="79"/>
      <c r="P93" s="79"/>
      <c r="Q93" s="79"/>
      <c r="R93" s="79"/>
      <c r="S93" s="79"/>
      <c r="T93" s="80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1" t="s">
        <v>122</v>
      </c>
      <c r="AU93" s="11" t="s">
        <v>80</v>
      </c>
    </row>
    <row r="94" s="2" customFormat="1" ht="16.5" customHeight="1">
      <c r="A94" s="33"/>
      <c r="B94" s="34"/>
      <c r="C94" s="172" t="s">
        <v>153</v>
      </c>
      <c r="D94" s="172" t="s">
        <v>115</v>
      </c>
      <c r="E94" s="173" t="s">
        <v>154</v>
      </c>
      <c r="F94" s="174" t="s">
        <v>155</v>
      </c>
      <c r="G94" s="175" t="s">
        <v>131</v>
      </c>
      <c r="H94" s="176">
        <v>10</v>
      </c>
      <c r="I94" s="177"/>
      <c r="J94" s="178">
        <f>ROUND(I94*H94,2)</f>
        <v>0</v>
      </c>
      <c r="K94" s="179"/>
      <c r="L94" s="39"/>
      <c r="M94" s="180" t="s">
        <v>39</v>
      </c>
      <c r="N94" s="181" t="s">
        <v>51</v>
      </c>
      <c r="O94" s="79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4" t="s">
        <v>119</v>
      </c>
      <c r="AT94" s="184" t="s">
        <v>115</v>
      </c>
      <c r="AU94" s="184" t="s">
        <v>80</v>
      </c>
      <c r="AY94" s="11" t="s">
        <v>120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1" t="s">
        <v>88</v>
      </c>
      <c r="BK94" s="185">
        <f>ROUND(I94*H94,2)</f>
        <v>0</v>
      </c>
      <c r="BL94" s="11" t="s">
        <v>119</v>
      </c>
      <c r="BM94" s="184" t="s">
        <v>166</v>
      </c>
    </row>
    <row r="95" s="2" customFormat="1">
      <c r="A95" s="33"/>
      <c r="B95" s="34"/>
      <c r="C95" s="35"/>
      <c r="D95" s="186" t="s">
        <v>122</v>
      </c>
      <c r="E95" s="35"/>
      <c r="F95" s="187" t="s">
        <v>157</v>
      </c>
      <c r="G95" s="35"/>
      <c r="H95" s="35"/>
      <c r="I95" s="188"/>
      <c r="J95" s="35"/>
      <c r="K95" s="35"/>
      <c r="L95" s="39"/>
      <c r="M95" s="191"/>
      <c r="N95" s="192"/>
      <c r="O95" s="193"/>
      <c r="P95" s="193"/>
      <c r="Q95" s="193"/>
      <c r="R95" s="193"/>
      <c r="S95" s="193"/>
      <c r="T95" s="19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1" t="s">
        <v>122</v>
      </c>
      <c r="AU95" s="11" t="s">
        <v>80</v>
      </c>
    </row>
    <row r="96" s="2" customFormat="1" ht="6.96" customHeight="1">
      <c r="A96" s="33"/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39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sheet="1" autoFilter="0" formatColumns="0" formatRows="0" objects="1" scenarios="1" spinCount="100000" saltValue="whplCF3l4lZe3ctZ6JgHWIa9/q4bnjFA6W7WBmD1BQf0xGduJgslKD7ZQCYZF5L1yAkuGk5oVIJhPesdm/vcqg==" hashValue="LRGomIuGb9k7GKs6rGHJn6KyS19YA2mWqAR8h1CTrBjm19H5mblS/Z5ZEetizUDG0RNIbQmrrxqFr4WFw//VzA==" algorithmName="SHA-512" password="C722"/>
  <autoFilter ref="C78:K9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2023-10-20T05:42:02Z</dcterms:created>
  <dcterms:modified xsi:type="dcterms:W3CDTF">2023-10-20T05:42:05Z</dcterms:modified>
</cp:coreProperties>
</file>